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1880" windowHeight="5295" tabRatio="679" activeTab="0"/>
  </bookViews>
  <sheets>
    <sheet name="BS" sheetId="1" r:id="rId1"/>
    <sheet name="Inc Sttmt" sheetId="2" r:id="rId2"/>
    <sheet name="cash flow " sheetId="3" r:id="rId3"/>
    <sheet name="Equity" sheetId="4" r:id="rId4"/>
  </sheets>
  <definedNames>
    <definedName name="_xlnm.Print_Area" localSheetId="0">'BS'!$A$1:$G$64</definedName>
    <definedName name="_xlnm.Print_Area" localSheetId="2">'cash flow '!$A$1:$F$43</definedName>
    <definedName name="_xlnm.Print_Area" localSheetId="3">'Equity'!$A$1:$M$56</definedName>
    <definedName name="_xlnm.Print_Area" localSheetId="1">'Inc Sttmt'!$A$1:$I$51</definedName>
  </definedNames>
  <calcPr fullCalcOnLoad="1"/>
</workbook>
</file>

<file path=xl/sharedStrings.xml><?xml version="1.0" encoding="utf-8"?>
<sst xmlns="http://schemas.openxmlformats.org/spreadsheetml/2006/main" count="205" uniqueCount="116">
  <si>
    <t>TECHNODEX BHD ("TB" or "Company")</t>
  </si>
  <si>
    <t>Company No. 627634-A</t>
  </si>
  <si>
    <t>(Incorporated in Malaysia)</t>
  </si>
  <si>
    <t>QUARTER ENDED</t>
  </si>
  <si>
    <t>RM'000</t>
  </si>
  <si>
    <t>Revenue</t>
  </si>
  <si>
    <t>Other operating income</t>
  </si>
  <si>
    <t>Other operating expenses</t>
  </si>
  <si>
    <t>Finance costs</t>
  </si>
  <si>
    <t>Development costs</t>
  </si>
  <si>
    <t>Goodwill on consolidation</t>
  </si>
  <si>
    <t>Current Assets</t>
  </si>
  <si>
    <t>Inventories</t>
  </si>
  <si>
    <t>Trade receivables</t>
  </si>
  <si>
    <t>Cash and bank balances</t>
  </si>
  <si>
    <t>Current Liabilities</t>
  </si>
  <si>
    <t>Bank overdraft</t>
  </si>
  <si>
    <t>Share Capital</t>
  </si>
  <si>
    <t>Share Premium</t>
  </si>
  <si>
    <t>AS AT PRECEDING</t>
  </si>
  <si>
    <t>FINANCIAL YEAR ENDED AT</t>
  </si>
  <si>
    <t xml:space="preserve">UNAUDITED CONDENSED CONSOLIDATED BALANCE SHEETS </t>
  </si>
  <si>
    <t>UNAUDITED</t>
  </si>
  <si>
    <t>AS AT END OF CURRENT</t>
  </si>
  <si>
    <t>QUARTER AT</t>
  </si>
  <si>
    <t>Assets</t>
  </si>
  <si>
    <t>Non-current Assets</t>
  </si>
  <si>
    <t>Other receivables, deposits and prepayments</t>
  </si>
  <si>
    <t>Tax recoverable</t>
  </si>
  <si>
    <t>Total Assets</t>
  </si>
  <si>
    <t>Equity and Liabilities</t>
  </si>
  <si>
    <t>Equity attributable to equity holders of the Company</t>
  </si>
  <si>
    <t>Retained Profits</t>
  </si>
  <si>
    <t>Total Equity</t>
  </si>
  <si>
    <t>Long term borrowings</t>
  </si>
  <si>
    <t>Other payables and accruals</t>
  </si>
  <si>
    <t>Total Liabilities</t>
  </si>
  <si>
    <t>Total Equity and Liabilities</t>
  </si>
  <si>
    <t>-</t>
  </si>
  <si>
    <t xml:space="preserve">UNAUDITED CONDENSED CONSOLIDATED CASH FLOW STATEMENTS </t>
  </si>
  <si>
    <t>PRECEDING</t>
  </si>
  <si>
    <t>CURRENT YEAR</t>
  </si>
  <si>
    <t>CORRESPONDING YEAR</t>
  </si>
  <si>
    <t>TO DATE ENDED</t>
  </si>
  <si>
    <t>Cash flows from operating activities</t>
  </si>
  <si>
    <t>Cash flows for investing activities</t>
  </si>
  <si>
    <t>Cash flows from financing activities</t>
  </si>
  <si>
    <t>Net increase in cash and cash equivalents</t>
  </si>
  <si>
    <t>Cash and cash equivalents at beginning of the financial period</t>
  </si>
  <si>
    <t>Cash and cash equivalents at end of the financial period</t>
  </si>
  <si>
    <t>Cash and cash equivalents at the end of the financial period comprises the following :-</t>
  </si>
  <si>
    <t xml:space="preserve">The unaudited Condensed Consolidated Cash Flow Statements should be read in conjunction with the Audited Financial Statements for the financial year </t>
  </si>
  <si>
    <t xml:space="preserve">UNAUDITED CONDENSED CONSOLIDATED STATEMENT OF CHANGES IN EQUITY </t>
  </si>
  <si>
    <t>Attributable to Equity Holders of the Company</t>
  </si>
  <si>
    <t>Non-Distributable</t>
  </si>
  <si>
    <t>Distributable</t>
  </si>
  <si>
    <t>Total</t>
  </si>
  <si>
    <t>Listing expenses incurred</t>
  </si>
  <si>
    <t xml:space="preserve">The unaudited Condensed Consolidated Statement of Changes in Equity should be read in conjunction with the Audited Financial Statements for the financial year </t>
  </si>
  <si>
    <t>TECHNODEX BHD</t>
  </si>
  <si>
    <t xml:space="preserve">UNAUDITED CONDENSED CONSOLIDATED INCOME STATEMENTS </t>
  </si>
  <si>
    <t>INDIVIDUAL QUARTER</t>
  </si>
  <si>
    <t>CUMULATIVE QUARTER</t>
  </si>
  <si>
    <t>CURRENT</t>
  </si>
  <si>
    <t>CORRESPONDING</t>
  </si>
  <si>
    <t>YEAR TO DATE ENDED</t>
  </si>
  <si>
    <t xml:space="preserve">YEAR TO DATE ENDED </t>
  </si>
  <si>
    <t>- Diluted</t>
  </si>
  <si>
    <t xml:space="preserve">The unaudited Condensed Consolidated Income Statements should be read in conjunction with Audited Financial Statements for the financial year </t>
  </si>
  <si>
    <t>Depreciation &amp; amortisation</t>
  </si>
  <si>
    <t>Short term borrowings</t>
  </si>
  <si>
    <t>Attributable to:</t>
  </si>
  <si>
    <t>Equity holders of the Company</t>
  </si>
  <si>
    <t>Share options granted under ESOS</t>
  </si>
  <si>
    <t xml:space="preserve">The unaudited Condensed Consolidated Balance Sheets should be read in conjunction with the Audited Financial Statements </t>
  </si>
  <si>
    <t>Deferred taxation</t>
  </si>
  <si>
    <t>Net assets per share attributable to ordinary equity holders of the parent (sen)</t>
  </si>
  <si>
    <t>At 1 July 2007</t>
  </si>
  <si>
    <t>Property, plant and equipment</t>
  </si>
  <si>
    <t>Other intangible assets</t>
  </si>
  <si>
    <t>Fixed deposits with licensed banks</t>
  </si>
  <si>
    <t>Other reserves</t>
  </si>
  <si>
    <t>Provision for taxation</t>
  </si>
  <si>
    <t>Income tax expenses</t>
  </si>
  <si>
    <t xml:space="preserve">- Basic </t>
  </si>
  <si>
    <t xml:space="preserve">Employee benefits </t>
  </si>
  <si>
    <t>Exchange fluctuation reserve</t>
  </si>
  <si>
    <t>Non-current and deferred liabilities</t>
  </si>
  <si>
    <t>Other</t>
  </si>
  <si>
    <t>reserves</t>
  </si>
  <si>
    <t>Exchange</t>
  </si>
  <si>
    <t xml:space="preserve">fluctuation reserve </t>
  </si>
  <si>
    <t>Currency translation difference not recognised</t>
  </si>
  <si>
    <t xml:space="preserve"> in income statement</t>
  </si>
  <si>
    <t>Profit after taxation for the financial period</t>
  </si>
  <si>
    <t>* represents gain/(expenses) not recognised in income statement.</t>
  </si>
  <si>
    <t>Issuance of ordinary shares:-</t>
  </si>
  <si>
    <t xml:space="preserve"> - pursuant to ESOS</t>
  </si>
  <si>
    <t xml:space="preserve"> - pursuant to private placement</t>
  </si>
  <si>
    <t xml:space="preserve"> - pursuant to bonus issue</t>
  </si>
  <si>
    <t>Trade payables</t>
  </si>
  <si>
    <t>AUDITED</t>
  </si>
  <si>
    <t>Effects of foreign exchange on cash and cash equivalents</t>
  </si>
  <si>
    <t>Share options exercised by employees</t>
  </si>
  <si>
    <t>which is integral to the announcement of quarterly report for the first (1st) quarter ended 30 September 2008</t>
  </si>
  <si>
    <t>At 1 July 2008</t>
  </si>
  <si>
    <t>At 30 September 2008</t>
  </si>
  <si>
    <t>At 30 September 2007</t>
  </si>
  <si>
    <t>Issuance of ordinary shares pursuant to ESOS</t>
  </si>
  <si>
    <t>3*</t>
  </si>
  <si>
    <t>Earnings / (Loss) per share (sen)</t>
  </si>
  <si>
    <r>
      <t>for the financial year ended 30 June</t>
    </r>
    <r>
      <rPr>
        <sz val="10"/>
        <color indexed="10"/>
        <rFont val="Times New Roman"/>
        <family val="1"/>
      </rPr>
      <t xml:space="preserve"> 2008</t>
    </r>
    <r>
      <rPr>
        <sz val="10"/>
        <rFont val="Times New Roman"/>
        <family val="1"/>
      </rPr>
      <t xml:space="preserve"> and the accompanying explanatory notes attached to the interim financial statements.</t>
    </r>
  </si>
  <si>
    <t>Profit / (Loss) from operations</t>
  </si>
  <si>
    <t>Profit / (Loss) before taxation</t>
  </si>
  <si>
    <t>Profit / (Loss) after taxation</t>
  </si>
  <si>
    <t>ended 30 June 2008 and the accompanying explanatory notes attached to the interim financial statements.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</si>
</sst>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[$-409]d\-mmm\-yyyy;@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?_);_(@_)"/>
    <numFmt numFmtId="182" formatCode="&quot;£&quot;#,##0_);\(&quot;£&quot;#,##0\)"/>
    <numFmt numFmtId="183" formatCode="&quot;£&quot;#,##0_);[Red]\(&quot;£&quot;#,##0\)"/>
    <numFmt numFmtId="184" formatCode="&quot;£&quot;#,##0.00_);\(&quot;£&quot;#,##0.00\)"/>
    <numFmt numFmtId="185" formatCode="&quot;£&quot;#,##0.00_);[Red]\(&quot;£&quot;#,##0.00\)"/>
    <numFmt numFmtId="186" formatCode="_(&quot;£&quot;* #,##0_);_(&quot;£&quot;* \(#,##0\);_(&quot;£&quot;* &quot;-&quot;_);_(@_)"/>
    <numFmt numFmtId="187" formatCode="_(&quot;£&quot;* #,##0.00_);_(&quot;£&quot;* \(#,##0.00\);_(&quot;£&quot;* &quot;-&quot;??_);_(@_)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&quot;RM&quot;* #,##0.00_-;\-&quot;RM&quot;* #,##0.00_-;_-&quot;RM&quot;* &quot;-&quot;??_-;_-@_-"/>
    <numFmt numFmtId="194" formatCode="#,##0.0_);\(#,##0.0\)"/>
    <numFmt numFmtId="195" formatCode="[$-409]dddd\,\ dd\ mmmm\,\ yyyy"/>
    <numFmt numFmtId="196" formatCode="0_);\(0\)"/>
    <numFmt numFmtId="197" formatCode="_(* #,##0.0_);_(* \(#,##0.0\);_(* &quot;-&quot;?_);_(@_)"/>
    <numFmt numFmtId="198" formatCode="0.0%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</numFmts>
  <fonts count="10">
    <font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0"/>
    </font>
    <font>
      <sz val="12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41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78" fontId="4" fillId="0" borderId="0" xfId="0" applyNumberFormat="1" applyFont="1" applyFill="1" applyAlignment="1" quotePrefix="1">
      <alignment horizontal="center"/>
    </xf>
    <xf numFmtId="179" fontId="5" fillId="0" borderId="0" xfId="15" applyNumberFormat="1" applyFont="1" applyFill="1" applyBorder="1" applyAlignment="1">
      <alignment/>
    </xf>
    <xf numFmtId="179" fontId="5" fillId="0" borderId="1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/>
    </xf>
    <xf numFmtId="179" fontId="5" fillId="0" borderId="0" xfId="15" applyNumberFormat="1" applyFont="1" applyFill="1" applyAlignment="1">
      <alignment horizontal="right"/>
    </xf>
    <xf numFmtId="179" fontId="5" fillId="0" borderId="2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 horizontal="center"/>
    </xf>
    <xf numFmtId="179" fontId="5" fillId="0" borderId="3" xfId="15" applyNumberFormat="1" applyFont="1" applyFill="1" applyBorder="1" applyAlignment="1">
      <alignment horizontal="center"/>
    </xf>
    <xf numFmtId="179" fontId="5" fillId="0" borderId="0" xfId="15" applyNumberFormat="1" applyFont="1" applyFill="1" applyBorder="1" applyAlignment="1">
      <alignment horizontal="center"/>
    </xf>
    <xf numFmtId="179" fontId="5" fillId="0" borderId="3" xfId="15" applyNumberFormat="1" applyFont="1" applyFill="1" applyBorder="1" applyAlignment="1">
      <alignment/>
    </xf>
    <xf numFmtId="179" fontId="5" fillId="0" borderId="4" xfId="15" applyNumberFormat="1" applyFont="1" applyFill="1" applyBorder="1" applyAlignment="1">
      <alignment/>
    </xf>
    <xf numFmtId="179" fontId="5" fillId="0" borderId="1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horizontal="center"/>
    </xf>
    <xf numFmtId="39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wrapText="1"/>
    </xf>
    <xf numFmtId="41" fontId="5" fillId="0" borderId="0" xfId="0" applyFont="1" applyFill="1" applyAlignment="1">
      <alignment horizontal="left"/>
    </xf>
    <xf numFmtId="179" fontId="4" fillId="0" borderId="0" xfId="15" applyNumberFormat="1" applyFont="1" applyFill="1" applyAlignment="1">
      <alignment horizontal="center"/>
    </xf>
    <xf numFmtId="41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37" fontId="5" fillId="0" borderId="2" xfId="0" applyNumberFormat="1" applyFont="1" applyFill="1" applyBorder="1" applyAlignment="1">
      <alignment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37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41" fontId="5" fillId="0" borderId="0" xfId="19" applyFont="1" applyFill="1">
      <alignment/>
      <protection/>
    </xf>
    <xf numFmtId="41" fontId="4" fillId="0" borderId="0" xfId="19" applyFont="1" applyFill="1">
      <alignment/>
      <protection/>
    </xf>
    <xf numFmtId="179" fontId="5" fillId="0" borderId="1" xfId="15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9" fontId="4" fillId="0" borderId="1" xfId="15" applyNumberFormat="1" applyFont="1" applyFill="1" applyBorder="1" applyAlignment="1">
      <alignment horizontal="center"/>
    </xf>
    <xf numFmtId="179" fontId="5" fillId="0" borderId="0" xfId="15" applyNumberFormat="1" applyFont="1" applyFill="1" applyBorder="1" applyAlignment="1">
      <alignment horizontal="right"/>
    </xf>
    <xf numFmtId="43" fontId="5" fillId="0" borderId="5" xfId="15" applyNumberFormat="1" applyFont="1" applyFill="1" applyBorder="1" applyAlignment="1">
      <alignment/>
    </xf>
    <xf numFmtId="43" fontId="5" fillId="0" borderId="0" xfId="15" applyFont="1" applyFill="1" applyAlignment="1">
      <alignment horizontal="center"/>
    </xf>
    <xf numFmtId="43" fontId="5" fillId="0" borderId="0" xfId="15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5" xfId="0" applyNumberFormat="1" applyFont="1" applyFill="1" applyBorder="1" applyAlignment="1">
      <alignment horizontal="right"/>
    </xf>
    <xf numFmtId="179" fontId="5" fillId="0" borderId="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43" fontId="5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wrapText="1"/>
    </xf>
    <xf numFmtId="3" fontId="8" fillId="0" borderId="0" xfId="0" applyNumberFormat="1" applyFont="1" applyBorder="1" applyAlignment="1">
      <alignment/>
    </xf>
    <xf numFmtId="10" fontId="5" fillId="0" borderId="0" xfId="22" applyNumberFormat="1" applyFont="1" applyFill="1" applyBorder="1" applyAlignment="1">
      <alignment horizontal="right"/>
    </xf>
    <xf numFmtId="41" fontId="5" fillId="0" borderId="0" xfId="19" applyFont="1" applyFill="1" applyAlignment="1">
      <alignment/>
      <protection/>
    </xf>
    <xf numFmtId="41" fontId="5" fillId="0" borderId="0" xfId="19" applyFont="1" applyFill="1" applyAlignment="1">
      <alignment horizontal="left" vertical="center"/>
      <protection/>
    </xf>
    <xf numFmtId="41" fontId="5" fillId="0" borderId="0" xfId="19" applyFont="1" applyFill="1" applyAlignment="1">
      <alignment horizontal="justify" wrapText="1"/>
      <protection/>
    </xf>
    <xf numFmtId="179" fontId="5" fillId="0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179" fontId="5" fillId="2" borderId="0" xfId="15" applyNumberFormat="1" applyFont="1" applyFill="1" applyBorder="1" applyAlignment="1">
      <alignment/>
    </xf>
    <xf numFmtId="179" fontId="5" fillId="2" borderId="0" xfId="15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1" fontId="4" fillId="0" borderId="0" xfId="19" applyFont="1" applyFill="1" applyAlignment="1">
      <alignment horizontal="center"/>
      <protection/>
    </xf>
    <xf numFmtId="178" fontId="4" fillId="0" borderId="0" xfId="19" applyNumberFormat="1" applyFont="1" applyFill="1" applyAlignment="1">
      <alignment horizontal="center"/>
      <protection/>
    </xf>
    <xf numFmtId="179" fontId="5" fillId="0" borderId="0" xfId="15" applyNumberFormat="1" applyFont="1" applyFill="1" applyAlignment="1" quotePrefix="1">
      <alignment/>
    </xf>
    <xf numFmtId="179" fontId="5" fillId="0" borderId="5" xfId="0" applyNumberFormat="1" applyFont="1" applyFill="1" applyBorder="1" applyAlignment="1">
      <alignment/>
    </xf>
    <xf numFmtId="43" fontId="5" fillId="0" borderId="5" xfId="15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/>
    </xf>
    <xf numFmtId="179" fontId="1" fillId="0" borderId="0" xfId="15" applyNumberFormat="1" applyFont="1" applyBorder="1" applyAlignment="1">
      <alignment/>
    </xf>
    <xf numFmtId="43" fontId="5" fillId="0" borderId="0" xfId="15" applyFont="1" applyFill="1" applyAlignment="1">
      <alignment horizontal="right"/>
    </xf>
    <xf numFmtId="179" fontId="5" fillId="0" borderId="0" xfId="15" applyNumberFormat="1" applyFont="1" applyFill="1" applyAlignment="1" quotePrefix="1">
      <alignment horizontal="right"/>
    </xf>
    <xf numFmtId="179" fontId="5" fillId="0" borderId="0" xfId="0" applyNumberFormat="1" applyFont="1" applyFill="1" applyAlignment="1">
      <alignment/>
    </xf>
    <xf numFmtId="9" fontId="5" fillId="0" borderId="0" xfId="22" applyFont="1" applyFill="1" applyAlignment="1">
      <alignment/>
    </xf>
    <xf numFmtId="41" fontId="4" fillId="3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7</xdr:row>
      <xdr:rowOff>76200</xdr:rowOff>
    </xdr:from>
    <xdr:to>
      <xdr:col>10</xdr:col>
      <xdr:colOff>942975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7620000" y="1209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95250</xdr:rowOff>
    </xdr:from>
    <xdr:to>
      <xdr:col>4</xdr:col>
      <xdr:colOff>609600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981325" y="1228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J134"/>
  <sheetViews>
    <sheetView tabSelected="1" zoomScaleSheetLayoutView="100" workbookViewId="0" topLeftCell="A49">
      <selection activeCell="C55" sqref="C55"/>
    </sheetView>
  </sheetViews>
  <sheetFormatPr defaultColWidth="9.140625" defaultRowHeight="12.75"/>
  <cols>
    <col min="1" max="2" width="9.140625" style="14" customWidth="1"/>
    <col min="3" max="3" width="24.7109375" style="14" customWidth="1"/>
    <col min="4" max="4" width="4.8515625" style="14" customWidth="1"/>
    <col min="5" max="5" width="22.8515625" style="14" customWidth="1"/>
    <col min="6" max="6" width="2.421875" style="14" customWidth="1"/>
    <col min="7" max="7" width="26.00390625" style="14" customWidth="1"/>
    <col min="8" max="8" width="16.28125" style="56" customWidth="1"/>
    <col min="9" max="9" width="16.57421875" style="16" customWidth="1"/>
    <col min="10" max="16384" width="9.140625" style="14" customWidth="1"/>
  </cols>
  <sheetData>
    <row r="1" spans="1:8" ht="15.75">
      <c r="A1" s="13" t="s">
        <v>0</v>
      </c>
      <c r="D1" s="13"/>
      <c r="E1" s="13"/>
      <c r="F1" s="13"/>
      <c r="G1" s="13"/>
      <c r="H1" s="48"/>
    </row>
    <row r="2" spans="1:8" ht="15.75">
      <c r="A2" s="13" t="s">
        <v>1</v>
      </c>
      <c r="B2" s="13"/>
      <c r="C2" s="13"/>
      <c r="D2" s="13"/>
      <c r="E2" s="13"/>
      <c r="F2" s="13"/>
      <c r="G2" s="13"/>
      <c r="H2" s="48"/>
    </row>
    <row r="3" spans="1:8" ht="15.75">
      <c r="A3" s="15" t="s">
        <v>2</v>
      </c>
      <c r="B3" s="15"/>
      <c r="C3" s="15"/>
      <c r="D3" s="15"/>
      <c r="E3" s="15"/>
      <c r="F3" s="15"/>
      <c r="G3" s="15"/>
      <c r="H3" s="48"/>
    </row>
    <row r="4" spans="1:8" ht="13.5" customHeight="1">
      <c r="A4" s="16"/>
      <c r="B4" s="16"/>
      <c r="C4" s="16"/>
      <c r="D4" s="16"/>
      <c r="E4" s="16"/>
      <c r="F4" s="16"/>
      <c r="G4" s="16"/>
      <c r="H4" s="48"/>
    </row>
    <row r="5" spans="1:8" ht="15.75">
      <c r="A5" s="15" t="s">
        <v>21</v>
      </c>
      <c r="B5" s="15"/>
      <c r="C5" s="15"/>
      <c r="D5" s="15"/>
      <c r="E5" s="15"/>
      <c r="F5" s="15"/>
      <c r="G5" s="15"/>
      <c r="H5" s="48"/>
    </row>
    <row r="6" spans="1:8" ht="15.75">
      <c r="A6" s="13" t="s">
        <v>104</v>
      </c>
      <c r="H6" s="48"/>
    </row>
    <row r="7" spans="1:8" ht="15.75">
      <c r="A7" s="15"/>
      <c r="B7" s="15"/>
      <c r="C7" s="15"/>
      <c r="D7" s="15"/>
      <c r="E7" s="15"/>
      <c r="F7" s="15"/>
      <c r="G7" s="15"/>
      <c r="H7" s="49"/>
    </row>
    <row r="8" spans="1:8" ht="15.75">
      <c r="A8" s="15"/>
      <c r="B8" s="15"/>
      <c r="C8" s="15"/>
      <c r="D8" s="15"/>
      <c r="E8" s="17" t="s">
        <v>22</v>
      </c>
      <c r="F8" s="17"/>
      <c r="G8" s="66" t="s">
        <v>101</v>
      </c>
      <c r="H8" s="49"/>
    </row>
    <row r="9" spans="1:8" ht="15.75">
      <c r="A9" s="13"/>
      <c r="E9" s="17" t="s">
        <v>23</v>
      </c>
      <c r="F9" s="17"/>
      <c r="G9" s="66" t="s">
        <v>19</v>
      </c>
      <c r="H9" s="50"/>
    </row>
    <row r="10" spans="1:8" ht="15.75">
      <c r="A10" s="13"/>
      <c r="E10" s="17" t="s">
        <v>24</v>
      </c>
      <c r="F10" s="17"/>
      <c r="G10" s="66" t="s">
        <v>20</v>
      </c>
      <c r="H10" s="48"/>
    </row>
    <row r="11" spans="1:8" ht="15.75">
      <c r="A11" s="13"/>
      <c r="D11" s="18"/>
      <c r="E11" s="67">
        <v>39721</v>
      </c>
      <c r="F11" s="1"/>
      <c r="G11" s="67">
        <v>39629</v>
      </c>
      <c r="H11" s="48"/>
    </row>
    <row r="12" spans="1:8" ht="15.75">
      <c r="A12" s="13"/>
      <c r="E12" s="17" t="s">
        <v>4</v>
      </c>
      <c r="F12" s="17"/>
      <c r="G12" s="66" t="s">
        <v>4</v>
      </c>
      <c r="H12" s="51"/>
    </row>
    <row r="13" spans="1:8" ht="5.25" customHeight="1">
      <c r="A13" s="13"/>
      <c r="E13" s="17"/>
      <c r="F13" s="17"/>
      <c r="G13" s="17"/>
      <c r="H13" s="48"/>
    </row>
    <row r="14" spans="1:8" ht="15.75">
      <c r="A14" s="13" t="s">
        <v>25</v>
      </c>
      <c r="E14" s="17"/>
      <c r="F14" s="17"/>
      <c r="G14" s="17"/>
      <c r="H14" s="51"/>
    </row>
    <row r="15" spans="1:8" ht="15.75">
      <c r="A15" s="13" t="s">
        <v>26</v>
      </c>
      <c r="H15" s="48"/>
    </row>
    <row r="16" spans="2:8" ht="15.75">
      <c r="B16" s="14" t="s">
        <v>78</v>
      </c>
      <c r="C16" s="13"/>
      <c r="D16" s="13"/>
      <c r="E16" s="4">
        <v>6157</v>
      </c>
      <c r="F16" s="4"/>
      <c r="G16" s="4">
        <v>6277</v>
      </c>
      <c r="H16" s="51"/>
    </row>
    <row r="17" spans="2:8" ht="15.75">
      <c r="B17" s="14" t="s">
        <v>10</v>
      </c>
      <c r="C17" s="13"/>
      <c r="D17" s="13"/>
      <c r="E17" s="4">
        <v>1559</v>
      </c>
      <c r="F17" s="4"/>
      <c r="G17" s="4">
        <v>1559</v>
      </c>
      <c r="H17" s="48"/>
    </row>
    <row r="18" spans="2:9" ht="15.75">
      <c r="B18" s="14" t="s">
        <v>9</v>
      </c>
      <c r="C18" s="13"/>
      <c r="D18" s="13"/>
      <c r="E18" s="4">
        <v>5848</v>
      </c>
      <c r="F18" s="4"/>
      <c r="G18" s="4">
        <v>5084</v>
      </c>
      <c r="H18" s="72"/>
      <c r="I18" s="71"/>
    </row>
    <row r="19" spans="2:9" ht="15.75">
      <c r="B19" s="14" t="s">
        <v>79</v>
      </c>
      <c r="C19" s="13"/>
      <c r="D19" s="13"/>
      <c r="E19" s="4">
        <v>7096</v>
      </c>
      <c r="F19" s="4"/>
      <c r="G19" s="4">
        <v>7488</v>
      </c>
      <c r="H19" s="72"/>
      <c r="I19" s="71"/>
    </row>
    <row r="20" spans="3:8" ht="15.75">
      <c r="C20" s="13"/>
      <c r="D20" s="13"/>
      <c r="E20" s="10">
        <f>SUM(E16:E19)</f>
        <v>20660</v>
      </c>
      <c r="F20" s="4"/>
      <c r="G20" s="8">
        <f>SUM(G16:G19)</f>
        <v>20408</v>
      </c>
      <c r="H20" s="51"/>
    </row>
    <row r="21" spans="1:8" ht="15.75">
      <c r="A21" s="13"/>
      <c r="E21" s="4"/>
      <c r="F21" s="4"/>
      <c r="G21" s="7"/>
      <c r="H21" s="51"/>
    </row>
    <row r="22" spans="1:8" ht="15.75">
      <c r="A22" s="13" t="s">
        <v>11</v>
      </c>
      <c r="E22" s="2"/>
      <c r="F22" s="4"/>
      <c r="G22" s="7"/>
      <c r="H22" s="48"/>
    </row>
    <row r="23" spans="1:8" ht="15.75">
      <c r="A23" s="13"/>
      <c r="B23" s="14" t="s">
        <v>12</v>
      </c>
      <c r="E23" s="2">
        <v>10</v>
      </c>
      <c r="F23" s="4"/>
      <c r="G23" s="2">
        <v>10</v>
      </c>
      <c r="H23" s="48"/>
    </row>
    <row r="24" spans="1:9" ht="15.75">
      <c r="A24" s="13"/>
      <c r="B24" s="14" t="s">
        <v>13</v>
      </c>
      <c r="E24" s="2">
        <v>9382</v>
      </c>
      <c r="F24" s="2"/>
      <c r="G24" s="2">
        <v>11021</v>
      </c>
      <c r="H24" s="51"/>
      <c r="I24" s="48"/>
    </row>
    <row r="25" spans="1:9" ht="15.75">
      <c r="A25" s="13"/>
      <c r="B25" s="14" t="s">
        <v>27</v>
      </c>
      <c r="E25" s="2">
        <v>11943</v>
      </c>
      <c r="F25" s="2"/>
      <c r="G25" s="2">
        <v>9304</v>
      </c>
      <c r="H25" s="51"/>
      <c r="I25" s="48"/>
    </row>
    <row r="26" spans="1:9" ht="15.75">
      <c r="A26" s="13"/>
      <c r="B26" s="14" t="s">
        <v>28</v>
      </c>
      <c r="E26" s="2">
        <v>5</v>
      </c>
      <c r="F26" s="2"/>
      <c r="G26" s="2">
        <v>9</v>
      </c>
      <c r="H26" s="51"/>
      <c r="I26" s="48"/>
    </row>
    <row r="27" spans="1:9" ht="15.75">
      <c r="A27" s="13"/>
      <c r="B27" s="14" t="s">
        <v>80</v>
      </c>
      <c r="E27" s="2">
        <v>4341</v>
      </c>
      <c r="F27" s="2"/>
      <c r="G27" s="2">
        <v>3312</v>
      </c>
      <c r="H27" s="51"/>
      <c r="I27" s="48"/>
    </row>
    <row r="28" spans="1:9" ht="15.75">
      <c r="A28" s="13"/>
      <c r="B28" s="14" t="s">
        <v>14</v>
      </c>
      <c r="E28" s="2">
        <v>2073</v>
      </c>
      <c r="F28" s="2"/>
      <c r="G28" s="2">
        <v>3238</v>
      </c>
      <c r="H28" s="51"/>
      <c r="I28" s="48"/>
    </row>
    <row r="29" spans="1:9" ht="15.75">
      <c r="A29" s="13"/>
      <c r="E29" s="10">
        <f>SUM(E23:E28)</f>
        <v>27754</v>
      </c>
      <c r="F29" s="2"/>
      <c r="G29" s="10">
        <f>SUM(G23:G28)</f>
        <v>26894</v>
      </c>
      <c r="H29" s="51"/>
      <c r="I29" s="48"/>
    </row>
    <row r="30" spans="1:9" ht="15.75">
      <c r="A30" s="13"/>
      <c r="E30" s="11"/>
      <c r="F30" s="2"/>
      <c r="G30" s="11"/>
      <c r="H30" s="51"/>
      <c r="I30" s="48"/>
    </row>
    <row r="31" spans="1:8" ht="16.5" thickBot="1">
      <c r="A31" s="13" t="s">
        <v>29</v>
      </c>
      <c r="E31" s="6">
        <f>E20+E29</f>
        <v>48414</v>
      </c>
      <c r="F31" s="2"/>
      <c r="G31" s="6">
        <f>G20+G29</f>
        <v>47302</v>
      </c>
      <c r="H31" s="48"/>
    </row>
    <row r="32" spans="1:8" ht="16.5" thickTop="1">
      <c r="A32" s="13"/>
      <c r="B32" s="13"/>
      <c r="C32" s="13"/>
      <c r="D32" s="13"/>
      <c r="E32" s="2"/>
      <c r="F32" s="2"/>
      <c r="G32" s="9"/>
      <c r="H32" s="48"/>
    </row>
    <row r="33" spans="1:8" ht="15.75">
      <c r="A33" s="13" t="s">
        <v>30</v>
      </c>
      <c r="E33" s="4"/>
      <c r="F33" s="4"/>
      <c r="G33" s="7"/>
      <c r="H33" s="48"/>
    </row>
    <row r="34" spans="1:8" ht="15.75">
      <c r="A34" s="13" t="s">
        <v>31</v>
      </c>
      <c r="E34" s="4"/>
      <c r="F34" s="4"/>
      <c r="G34" s="7"/>
      <c r="H34" s="48"/>
    </row>
    <row r="35" spans="1:9" ht="15.75">
      <c r="A35" s="13"/>
      <c r="B35" s="14" t="s">
        <v>17</v>
      </c>
      <c r="E35" s="4">
        <v>17833</v>
      </c>
      <c r="F35" s="4"/>
      <c r="G35" s="4">
        <v>17824</v>
      </c>
      <c r="H35" s="51"/>
      <c r="I35" s="48"/>
    </row>
    <row r="36" spans="1:9" ht="15.75">
      <c r="A36" s="13"/>
      <c r="B36" s="14" t="s">
        <v>18</v>
      </c>
      <c r="E36" s="4">
        <v>118</v>
      </c>
      <c r="F36" s="4"/>
      <c r="G36" s="4">
        <v>106</v>
      </c>
      <c r="H36" s="51"/>
      <c r="I36" s="48"/>
    </row>
    <row r="37" spans="1:9" ht="15.75">
      <c r="A37" s="13"/>
      <c r="B37" s="14" t="s">
        <v>86</v>
      </c>
      <c r="E37" s="4">
        <v>80</v>
      </c>
      <c r="F37" s="4"/>
      <c r="G37" s="4">
        <v>14</v>
      </c>
      <c r="H37" s="51"/>
      <c r="I37" s="48"/>
    </row>
    <row r="38" spans="1:9" ht="15.75">
      <c r="A38" s="13"/>
      <c r="B38" s="14" t="s">
        <v>81</v>
      </c>
      <c r="E38" s="4">
        <v>448</v>
      </c>
      <c r="F38" s="4"/>
      <c r="G38" s="4">
        <v>421</v>
      </c>
      <c r="H38" s="51"/>
      <c r="I38" s="48"/>
    </row>
    <row r="39" spans="1:10" ht="15.75">
      <c r="A39" s="13"/>
      <c r="B39" s="14" t="s">
        <v>32</v>
      </c>
      <c r="E39" s="2">
        <v>20218</v>
      </c>
      <c r="F39" s="2"/>
      <c r="G39" s="2">
        <v>21532</v>
      </c>
      <c r="H39" s="51"/>
      <c r="I39" s="48"/>
      <c r="J39" s="75"/>
    </row>
    <row r="40" spans="1:9" ht="15.75">
      <c r="A40" s="13" t="s">
        <v>33</v>
      </c>
      <c r="E40" s="10">
        <f>SUM(E35:E39)</f>
        <v>38697</v>
      </c>
      <c r="F40" s="2"/>
      <c r="G40" s="10">
        <f>SUM(G35:G39)</f>
        <v>39897</v>
      </c>
      <c r="H40" s="51"/>
      <c r="I40" s="48"/>
    </row>
    <row r="41" spans="1:9" ht="6" customHeight="1">
      <c r="A41" s="13"/>
      <c r="B41" s="13"/>
      <c r="C41" s="13"/>
      <c r="D41" s="13"/>
      <c r="E41" s="2"/>
      <c r="F41" s="2"/>
      <c r="G41" s="9"/>
      <c r="H41" s="51"/>
      <c r="I41" s="48"/>
    </row>
    <row r="42" spans="1:9" ht="15.75">
      <c r="A42" s="13" t="s">
        <v>87</v>
      </c>
      <c r="B42" s="13"/>
      <c r="C42" s="13"/>
      <c r="D42" s="13"/>
      <c r="E42" s="2"/>
      <c r="F42" s="2"/>
      <c r="G42" s="9"/>
      <c r="H42" s="51"/>
      <c r="I42" s="48"/>
    </row>
    <row r="43" spans="1:9" ht="15.75">
      <c r="A43" s="20"/>
      <c r="B43" s="14" t="s">
        <v>34</v>
      </c>
      <c r="D43" s="18"/>
      <c r="E43" s="2">
        <f>963+1568</f>
        <v>2531</v>
      </c>
      <c r="F43" s="16"/>
      <c r="G43" s="2">
        <v>2690</v>
      </c>
      <c r="H43" s="51"/>
      <c r="I43" s="48"/>
    </row>
    <row r="44" spans="1:9" ht="15.75">
      <c r="A44" s="20"/>
      <c r="B44" s="14" t="s">
        <v>75</v>
      </c>
      <c r="D44" s="18"/>
      <c r="E44" s="2">
        <v>0</v>
      </c>
      <c r="F44" s="16"/>
      <c r="G44" s="2">
        <v>0</v>
      </c>
      <c r="H44" s="51"/>
      <c r="I44" s="48"/>
    </row>
    <row r="45" spans="1:8" ht="15.75">
      <c r="A45" s="13"/>
      <c r="B45" s="13"/>
      <c r="C45" s="13"/>
      <c r="D45" s="13"/>
      <c r="E45" s="8">
        <f>SUM(E43:E44)</f>
        <v>2531</v>
      </c>
      <c r="F45" s="2"/>
      <c r="G45" s="8">
        <f>SUM(G43:G44)</f>
        <v>2690</v>
      </c>
      <c r="H45" s="48"/>
    </row>
    <row r="46" spans="1:8" ht="8.25" customHeight="1">
      <c r="A46" s="13"/>
      <c r="B46" s="13"/>
      <c r="C46" s="13"/>
      <c r="D46" s="13"/>
      <c r="E46" s="2"/>
      <c r="F46" s="2"/>
      <c r="G46" s="9"/>
      <c r="H46" s="48"/>
    </row>
    <row r="47" spans="1:8" ht="15.75">
      <c r="A47" s="13" t="s">
        <v>15</v>
      </c>
      <c r="E47" s="2"/>
      <c r="F47" s="2"/>
      <c r="G47" s="9"/>
      <c r="H47" s="48"/>
    </row>
    <row r="48" spans="1:8" ht="15.75">
      <c r="A48" s="13"/>
      <c r="B48" s="14" t="s">
        <v>100</v>
      </c>
      <c r="E48" s="2">
        <v>30</v>
      </c>
      <c r="F48" s="2"/>
      <c r="G48" s="2">
        <v>17</v>
      </c>
      <c r="H48" s="48"/>
    </row>
    <row r="49" spans="1:8" ht="15.75">
      <c r="A49" s="13"/>
      <c r="B49" s="14" t="s">
        <v>35</v>
      </c>
      <c r="E49" s="2">
        <v>1114</v>
      </c>
      <c r="F49" s="2"/>
      <c r="G49" s="2">
        <v>1035</v>
      </c>
      <c r="H49" s="48"/>
    </row>
    <row r="50" spans="1:8" ht="15.75">
      <c r="A50" s="13"/>
      <c r="B50" s="14" t="s">
        <v>70</v>
      </c>
      <c r="D50" s="18"/>
      <c r="E50" s="2">
        <f>2039+197</f>
        <v>2236</v>
      </c>
      <c r="F50" s="2"/>
      <c r="G50" s="2">
        <v>301</v>
      </c>
      <c r="H50" s="48"/>
    </row>
    <row r="51" spans="1:8" ht="15.75">
      <c r="A51" s="13"/>
      <c r="B51" s="14" t="s">
        <v>16</v>
      </c>
      <c r="C51" s="13"/>
      <c r="D51" s="18"/>
      <c r="E51" s="2">
        <v>3797</v>
      </c>
      <c r="F51" s="2"/>
      <c r="G51" s="2">
        <v>3362</v>
      </c>
      <c r="H51" s="48"/>
    </row>
    <row r="52" spans="1:8" ht="15.75">
      <c r="A52" s="13"/>
      <c r="B52" s="14" t="s">
        <v>82</v>
      </c>
      <c r="C52" s="13"/>
      <c r="D52" s="18"/>
      <c r="E52" s="3">
        <v>9</v>
      </c>
      <c r="F52" s="2"/>
      <c r="G52" s="3">
        <v>0</v>
      </c>
      <c r="H52" s="48"/>
    </row>
    <row r="53" spans="1:8" ht="15.75">
      <c r="A53" s="13"/>
      <c r="E53" s="10">
        <f>SUM(E48:E52)</f>
        <v>7186</v>
      </c>
      <c r="F53" s="2"/>
      <c r="G53" s="10">
        <f>SUM(G48:G52)</f>
        <v>4715</v>
      </c>
      <c r="H53" s="51"/>
    </row>
    <row r="54" spans="1:8" ht="6.75" customHeight="1">
      <c r="A54" s="13"/>
      <c r="E54" s="2"/>
      <c r="F54" s="2"/>
      <c r="G54" s="9"/>
      <c r="H54" s="51"/>
    </row>
    <row r="55" spans="1:8" ht="15.75">
      <c r="A55" s="13" t="s">
        <v>36</v>
      </c>
      <c r="E55" s="2">
        <f>E45+E53</f>
        <v>9717</v>
      </c>
      <c r="F55" s="2"/>
      <c r="G55" s="2">
        <f>G53+G45</f>
        <v>7405</v>
      </c>
      <c r="H55" s="51"/>
    </row>
    <row r="56" spans="1:8" ht="7.5" customHeight="1">
      <c r="A56" s="13"/>
      <c r="E56" s="2"/>
      <c r="F56" s="4"/>
      <c r="G56" s="9"/>
      <c r="H56" s="51"/>
    </row>
    <row r="57" spans="1:8" ht="16.5" thickBot="1">
      <c r="A57" s="13" t="s">
        <v>37</v>
      </c>
      <c r="B57" s="13"/>
      <c r="C57" s="13"/>
      <c r="D57" s="13"/>
      <c r="E57" s="6">
        <f>E55+E40</f>
        <v>48414</v>
      </c>
      <c r="F57" s="4"/>
      <c r="G57" s="6">
        <f>G55+G40</f>
        <v>47302</v>
      </c>
      <c r="H57" s="48"/>
    </row>
    <row r="58" spans="1:8" ht="16.5" thickTop="1">
      <c r="A58" s="13"/>
      <c r="E58" s="4"/>
      <c r="F58" s="4"/>
      <c r="G58" s="7"/>
      <c r="H58" s="48"/>
    </row>
    <row r="59" spans="1:9" ht="15.75">
      <c r="A59" s="77" t="s">
        <v>76</v>
      </c>
      <c r="B59" s="77"/>
      <c r="C59" s="77"/>
      <c r="D59" s="21"/>
      <c r="E59" s="16"/>
      <c r="F59" s="16"/>
      <c r="G59" s="22"/>
      <c r="H59" s="51"/>
      <c r="I59" s="52"/>
    </row>
    <row r="60" spans="1:9" ht="16.5" customHeight="1" thickBot="1">
      <c r="A60" s="77"/>
      <c r="B60" s="77"/>
      <c r="C60" s="77"/>
      <c r="D60" s="21"/>
      <c r="E60" s="23">
        <f>(E40)/E35*10</f>
        <v>21.69965793753154</v>
      </c>
      <c r="F60" s="16"/>
      <c r="G60" s="23">
        <f>(G40)/G35*10</f>
        <v>22.383864452423698</v>
      </c>
      <c r="H60" s="51"/>
      <c r="I60" s="53"/>
    </row>
    <row r="61" spans="1:8" ht="16.5" thickTop="1">
      <c r="A61" s="21"/>
      <c r="G61" s="18"/>
      <c r="H61" s="48"/>
    </row>
    <row r="62" spans="1:8" ht="15.75">
      <c r="A62" s="21"/>
      <c r="E62" s="61"/>
      <c r="G62" s="61"/>
      <c r="H62" s="51"/>
    </row>
    <row r="63" spans="1:8" s="36" customFormat="1" ht="12.75" customHeight="1">
      <c r="A63" s="58" t="s">
        <v>74</v>
      </c>
      <c r="B63" s="58"/>
      <c r="C63" s="58"/>
      <c r="D63" s="58"/>
      <c r="E63" s="58"/>
      <c r="F63" s="58"/>
      <c r="G63" s="58"/>
      <c r="H63" s="58"/>
    </row>
    <row r="64" spans="1:8" s="36" customFormat="1" ht="12.75" customHeight="1">
      <c r="A64" s="59" t="s">
        <v>111</v>
      </c>
      <c r="B64" s="60"/>
      <c r="C64" s="60"/>
      <c r="D64" s="60"/>
      <c r="E64" s="60"/>
      <c r="F64" s="60"/>
      <c r="G64" s="60"/>
      <c r="H64" s="60"/>
    </row>
    <row r="65" spans="4:9" ht="12.75" customHeight="1">
      <c r="D65" s="24"/>
      <c r="F65" s="24"/>
      <c r="G65" s="24"/>
      <c r="H65" s="54"/>
      <c r="I65" s="14"/>
    </row>
    <row r="66" spans="1:9" ht="12.75" customHeight="1">
      <c r="A66" s="25"/>
      <c r="B66" s="26"/>
      <c r="C66" s="26"/>
      <c r="D66" s="26"/>
      <c r="E66" s="26"/>
      <c r="F66" s="26"/>
      <c r="G66" s="26"/>
      <c r="H66" s="48"/>
      <c r="I66" s="55"/>
    </row>
    <row r="67" ht="15.75">
      <c r="H67" s="48"/>
    </row>
    <row r="68" ht="15.75">
      <c r="H68" s="48"/>
    </row>
    <row r="69" ht="15.75">
      <c r="H69" s="48"/>
    </row>
    <row r="70" ht="15.75">
      <c r="H70" s="48"/>
    </row>
    <row r="71" ht="15.75">
      <c r="H71" s="48"/>
    </row>
    <row r="72" ht="15.75">
      <c r="H72" s="48"/>
    </row>
    <row r="73" ht="15.75">
      <c r="H73" s="48"/>
    </row>
    <row r="74" ht="15.75">
      <c r="H74" s="48"/>
    </row>
    <row r="75" ht="15.75">
      <c r="H75" s="48"/>
    </row>
    <row r="76" ht="15.75">
      <c r="H76" s="48"/>
    </row>
    <row r="77" ht="15.75">
      <c r="H77" s="48"/>
    </row>
    <row r="78" ht="15.75">
      <c r="H78" s="48"/>
    </row>
    <row r="79" ht="15.75">
      <c r="H79" s="48"/>
    </row>
    <row r="80" spans="5:8" ht="15.75">
      <c r="E80" s="35">
        <f>+E57-E31</f>
        <v>0</v>
      </c>
      <c r="H80" s="48"/>
    </row>
    <row r="81" ht="15.75">
      <c r="H81" s="48"/>
    </row>
    <row r="82" ht="15.75">
      <c r="H82" s="48"/>
    </row>
    <row r="83" ht="15.75">
      <c r="H83" s="48"/>
    </row>
    <row r="84" ht="15.75">
      <c r="H84" s="48"/>
    </row>
    <row r="85" ht="15.75">
      <c r="H85" s="48"/>
    </row>
    <row r="86" ht="15.75">
      <c r="H86" s="48"/>
    </row>
    <row r="87" ht="15.75">
      <c r="H87" s="48"/>
    </row>
    <row r="88" ht="15.75">
      <c r="H88" s="48"/>
    </row>
    <row r="89" ht="15.75">
      <c r="H89" s="48"/>
    </row>
    <row r="90" ht="15.75">
      <c r="H90" s="48"/>
    </row>
    <row r="91" ht="15.75">
      <c r="H91" s="48"/>
    </row>
    <row r="92" ht="15.75">
      <c r="H92" s="48"/>
    </row>
    <row r="93" ht="15.75">
      <c r="H93" s="48"/>
    </row>
    <row r="94" ht="15.75">
      <c r="H94" s="48"/>
    </row>
    <row r="95" ht="15.75">
      <c r="H95" s="48"/>
    </row>
    <row r="96" ht="15.75">
      <c r="H96" s="48"/>
    </row>
    <row r="97" ht="15.75">
      <c r="H97" s="48"/>
    </row>
    <row r="98" ht="15.75">
      <c r="H98" s="48"/>
    </row>
    <row r="99" ht="15.75">
      <c r="H99" s="48"/>
    </row>
    <row r="100" ht="15.75">
      <c r="H100" s="48"/>
    </row>
    <row r="101" ht="15.75">
      <c r="H101" s="48"/>
    </row>
    <row r="102" ht="15.75">
      <c r="H102" s="48"/>
    </row>
    <row r="103" ht="15.75">
      <c r="H103" s="48"/>
    </row>
    <row r="104" ht="15.75">
      <c r="H104" s="48"/>
    </row>
    <row r="105" ht="15.75">
      <c r="H105" s="48"/>
    </row>
    <row r="106" ht="15.75">
      <c r="H106" s="48"/>
    </row>
    <row r="107" ht="15.75">
      <c r="H107" s="48"/>
    </row>
    <row r="108" ht="15.75">
      <c r="H108" s="48"/>
    </row>
    <row r="109" ht="15.75">
      <c r="H109" s="48"/>
    </row>
    <row r="110" ht="15.75">
      <c r="H110" s="48"/>
    </row>
    <row r="111" ht="15.75">
      <c r="H111" s="48"/>
    </row>
    <row r="112" ht="15.75">
      <c r="H112" s="48"/>
    </row>
    <row r="113" ht="15.75">
      <c r="H113" s="48"/>
    </row>
    <row r="114" ht="15.75">
      <c r="H114" s="48"/>
    </row>
    <row r="115" ht="15.75">
      <c r="H115" s="48"/>
    </row>
    <row r="116" ht="15.75">
      <c r="H116" s="48"/>
    </row>
    <row r="117" ht="15.75">
      <c r="H117" s="48"/>
    </row>
    <row r="118" ht="15.75">
      <c r="H118" s="48"/>
    </row>
    <row r="119" ht="15.75">
      <c r="H119" s="48"/>
    </row>
    <row r="120" ht="15.75">
      <c r="H120" s="48"/>
    </row>
    <row r="121" ht="15.75">
      <c r="H121" s="48"/>
    </row>
    <row r="122" ht="15.75">
      <c r="H122" s="48"/>
    </row>
    <row r="123" ht="15.75">
      <c r="H123" s="48"/>
    </row>
    <row r="124" ht="15.75">
      <c r="H124" s="48"/>
    </row>
    <row r="125" ht="15.75">
      <c r="H125" s="48"/>
    </row>
    <row r="126" ht="15.75">
      <c r="H126" s="48"/>
    </row>
    <row r="127" ht="15.75">
      <c r="H127" s="48"/>
    </row>
    <row r="128" ht="15.75">
      <c r="H128" s="48"/>
    </row>
    <row r="129" ht="15.75">
      <c r="H129" s="48"/>
    </row>
    <row r="130" ht="15.75">
      <c r="H130" s="48"/>
    </row>
    <row r="131" ht="15.75">
      <c r="H131" s="48"/>
    </row>
    <row r="132" ht="15.75">
      <c r="H132" s="48"/>
    </row>
    <row r="133" ht="15.75">
      <c r="H133" s="48"/>
    </row>
    <row r="134" ht="15.75">
      <c r="H134" s="48"/>
    </row>
  </sheetData>
  <mergeCells count="1">
    <mergeCell ref="A59:C60"/>
  </mergeCells>
  <printOptions/>
  <pageMargins left="0.59" right="0.24" top="0.16" bottom="0.17" header="0.16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5"/>
    <pageSetUpPr fitToPage="1"/>
  </sheetPr>
  <dimension ref="A1:M51"/>
  <sheetViews>
    <sheetView zoomScale="115" zoomScaleNormal="115" zoomScaleSheetLayoutView="100" workbookViewId="0" topLeftCell="A1">
      <selection activeCell="E56" sqref="E56"/>
    </sheetView>
  </sheetViews>
  <sheetFormatPr defaultColWidth="9.140625" defaultRowHeight="12.75"/>
  <cols>
    <col min="1" max="1" width="9.140625" style="14" customWidth="1"/>
    <col min="2" max="2" width="17.8515625" style="14" customWidth="1"/>
    <col min="3" max="3" width="18.28125" style="14" customWidth="1"/>
    <col min="4" max="4" width="2.8515625" style="14" customWidth="1"/>
    <col min="5" max="5" width="18.28125" style="14" customWidth="1"/>
    <col min="6" max="6" width="4.57421875" style="14" customWidth="1"/>
    <col min="7" max="7" width="20.140625" style="14" customWidth="1"/>
    <col min="8" max="8" width="2.57421875" style="14" customWidth="1"/>
    <col min="9" max="9" width="20.7109375" style="14" customWidth="1"/>
    <col min="10" max="16384" width="9.140625" style="14" customWidth="1"/>
  </cols>
  <sheetData>
    <row r="1" spans="1:7" ht="12.75">
      <c r="A1" s="13" t="s">
        <v>59</v>
      </c>
      <c r="C1" s="15"/>
      <c r="D1" s="15"/>
      <c r="E1" s="15"/>
      <c r="F1" s="15"/>
      <c r="G1" s="15"/>
    </row>
    <row r="2" spans="1:7" ht="12.75">
      <c r="A2" s="13" t="s">
        <v>1</v>
      </c>
      <c r="C2" s="15"/>
      <c r="D2" s="15"/>
      <c r="E2" s="15"/>
      <c r="F2" s="15"/>
      <c r="G2" s="15"/>
    </row>
    <row r="3" spans="1:7" ht="12.75">
      <c r="A3" s="15" t="s">
        <v>2</v>
      </c>
      <c r="C3" s="15"/>
      <c r="D3" s="15"/>
      <c r="E3" s="15"/>
      <c r="F3" s="15"/>
      <c r="G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39" t="s">
        <v>60</v>
      </c>
      <c r="B5" s="39"/>
      <c r="C5" s="39"/>
      <c r="D5" s="39"/>
      <c r="E5" s="39"/>
      <c r="F5" s="39"/>
      <c r="G5" s="39"/>
      <c r="H5" s="39"/>
      <c r="I5" s="39"/>
    </row>
    <row r="6" ht="12.75">
      <c r="A6" s="13" t="s">
        <v>104</v>
      </c>
    </row>
    <row r="7" ht="12.75">
      <c r="A7" s="13"/>
    </row>
    <row r="8" spans="3:9" ht="12.75">
      <c r="C8" s="17" t="s">
        <v>22</v>
      </c>
      <c r="D8" s="17"/>
      <c r="E8" s="17" t="s">
        <v>22</v>
      </c>
      <c r="F8" s="17"/>
      <c r="G8" s="17" t="s">
        <v>22</v>
      </c>
      <c r="H8" s="17"/>
      <c r="I8" s="17" t="s">
        <v>22</v>
      </c>
    </row>
    <row r="9" spans="3:9" ht="12.75">
      <c r="C9" s="78" t="s">
        <v>61</v>
      </c>
      <c r="D9" s="78"/>
      <c r="E9" s="78"/>
      <c r="F9" s="17"/>
      <c r="G9" s="78" t="s">
        <v>62</v>
      </c>
      <c r="H9" s="78"/>
      <c r="I9" s="78"/>
    </row>
    <row r="10" spans="3:9" ht="12.75">
      <c r="C10" s="17"/>
      <c r="D10" s="17"/>
      <c r="E10" s="17" t="s">
        <v>40</v>
      </c>
      <c r="F10" s="17"/>
      <c r="G10" s="17"/>
      <c r="H10" s="17"/>
      <c r="I10" s="17" t="s">
        <v>40</v>
      </c>
    </row>
    <row r="11" spans="3:9" ht="12.75">
      <c r="C11" s="17" t="s">
        <v>63</v>
      </c>
      <c r="D11" s="17"/>
      <c r="E11" s="17" t="s">
        <v>64</v>
      </c>
      <c r="F11" s="17"/>
      <c r="G11" s="17" t="s">
        <v>63</v>
      </c>
      <c r="H11" s="17"/>
      <c r="I11" s="17" t="s">
        <v>64</v>
      </c>
    </row>
    <row r="12" spans="3:9" ht="12.75">
      <c r="C12" s="17" t="s">
        <v>3</v>
      </c>
      <c r="D12" s="17"/>
      <c r="E12" s="17" t="s">
        <v>3</v>
      </c>
      <c r="F12" s="17"/>
      <c r="G12" s="17" t="s">
        <v>65</v>
      </c>
      <c r="H12" s="17"/>
      <c r="I12" s="17" t="s">
        <v>66</v>
      </c>
    </row>
    <row r="13" spans="3:9" ht="12.75">
      <c r="C13" s="1">
        <v>39721</v>
      </c>
      <c r="D13" s="1"/>
      <c r="E13" s="1">
        <v>39355</v>
      </c>
      <c r="F13" s="1"/>
      <c r="G13" s="1">
        <v>39721</v>
      </c>
      <c r="H13" s="19"/>
      <c r="I13" s="1">
        <v>39355</v>
      </c>
    </row>
    <row r="14" spans="3:9" ht="12.75">
      <c r="C14" s="17" t="s">
        <v>4</v>
      </c>
      <c r="D14" s="17"/>
      <c r="E14" s="17" t="s">
        <v>4</v>
      </c>
      <c r="F14" s="17"/>
      <c r="G14" s="17" t="s">
        <v>4</v>
      </c>
      <c r="H14" s="17"/>
      <c r="I14" s="17" t="s">
        <v>4</v>
      </c>
    </row>
    <row r="16" spans="1:9" ht="12.75">
      <c r="A16" s="36" t="s">
        <v>5</v>
      </c>
      <c r="C16" s="2">
        <v>2037</v>
      </c>
      <c r="D16" s="2"/>
      <c r="E16" s="2">
        <v>2675</v>
      </c>
      <c r="F16" s="2"/>
      <c r="G16" s="2">
        <v>2037</v>
      </c>
      <c r="H16" s="2"/>
      <c r="I16" s="2">
        <v>2675</v>
      </c>
    </row>
    <row r="17" spans="1:9" ht="12.75">
      <c r="A17" s="36"/>
      <c r="C17" s="2"/>
      <c r="D17" s="2"/>
      <c r="E17" s="2"/>
      <c r="F17" s="2"/>
      <c r="G17" s="2"/>
      <c r="H17" s="2"/>
      <c r="I17" s="2"/>
    </row>
    <row r="18" spans="1:9" ht="12.75">
      <c r="A18" s="36" t="s">
        <v>6</v>
      </c>
      <c r="C18" s="2">
        <v>32</v>
      </c>
      <c r="D18" s="4"/>
      <c r="E18" s="2">
        <v>55</v>
      </c>
      <c r="F18" s="4"/>
      <c r="G18" s="2">
        <v>32</v>
      </c>
      <c r="H18" s="4"/>
      <c r="I18" s="4">
        <v>55</v>
      </c>
    </row>
    <row r="19" spans="1:9" ht="12.75">
      <c r="A19" s="36"/>
      <c r="C19" s="4"/>
      <c r="D19" s="4"/>
      <c r="E19" s="4"/>
      <c r="F19" s="4"/>
      <c r="G19" s="4"/>
      <c r="H19" s="4"/>
      <c r="I19" s="4"/>
    </row>
    <row r="20" spans="1:9" ht="12.75">
      <c r="A20" s="36" t="s">
        <v>85</v>
      </c>
      <c r="C20" s="2">
        <v>-1085</v>
      </c>
      <c r="D20" s="4"/>
      <c r="E20" s="2">
        <v>-615</v>
      </c>
      <c r="F20" s="4"/>
      <c r="G20" s="2">
        <v>-1085</v>
      </c>
      <c r="H20" s="4"/>
      <c r="I20" s="4">
        <v>-615</v>
      </c>
    </row>
    <row r="21" spans="1:9" ht="12.75">
      <c r="A21" s="36"/>
      <c r="C21" s="4"/>
      <c r="D21" s="4"/>
      <c r="E21" s="4"/>
      <c r="F21" s="4"/>
      <c r="G21" s="4"/>
      <c r="H21" s="4"/>
      <c r="I21" s="4"/>
    </row>
    <row r="22" spans="1:9" ht="12.75">
      <c r="A22" s="36" t="s">
        <v>69</v>
      </c>
      <c r="C22" s="2">
        <v>-717</v>
      </c>
      <c r="D22" s="4"/>
      <c r="E22" s="2">
        <v>-523</v>
      </c>
      <c r="F22" s="4"/>
      <c r="G22" s="2">
        <v>-717</v>
      </c>
      <c r="H22" s="4"/>
      <c r="I22" s="4">
        <v>-523</v>
      </c>
    </row>
    <row r="23" spans="1:9" ht="12.75">
      <c r="A23" s="36"/>
      <c r="C23" s="4"/>
      <c r="D23" s="4"/>
      <c r="E23" s="4"/>
      <c r="F23" s="4"/>
      <c r="G23" s="4"/>
      <c r="H23" s="4"/>
      <c r="I23" s="4"/>
    </row>
    <row r="24" spans="1:9" ht="12.75">
      <c r="A24" s="36" t="s">
        <v>7</v>
      </c>
      <c r="C24" s="2">
        <v>-1463</v>
      </c>
      <c r="D24" s="4"/>
      <c r="E24" s="2">
        <v>-360</v>
      </c>
      <c r="F24" s="4"/>
      <c r="G24" s="2">
        <v>-1463</v>
      </c>
      <c r="H24" s="4"/>
      <c r="I24" s="4">
        <v>-360</v>
      </c>
    </row>
    <row r="25" spans="1:9" ht="12.75">
      <c r="A25" s="36"/>
      <c r="C25" s="3"/>
      <c r="D25" s="4"/>
      <c r="E25" s="12"/>
      <c r="F25" s="4"/>
      <c r="G25" s="3"/>
      <c r="H25" s="4"/>
      <c r="I25" s="12"/>
    </row>
    <row r="26" spans="1:9" ht="12.75">
      <c r="A26" s="36" t="s">
        <v>112</v>
      </c>
      <c r="C26" s="4">
        <f>SUM(C16:C25)</f>
        <v>-1196</v>
      </c>
      <c r="D26" s="4"/>
      <c r="E26" s="4">
        <f>SUM(E16:E25)</f>
        <v>1232</v>
      </c>
      <c r="F26" s="4"/>
      <c r="G26" s="4">
        <f>SUM(G16:G25)</f>
        <v>-1196</v>
      </c>
      <c r="H26" s="4"/>
      <c r="I26" s="4">
        <f>SUM(I16:I25)</f>
        <v>1232</v>
      </c>
    </row>
    <row r="27" spans="1:9" ht="12.75">
      <c r="A27" s="36"/>
      <c r="C27" s="4"/>
      <c r="D27" s="4"/>
      <c r="E27" s="7"/>
      <c r="F27" s="4"/>
      <c r="G27" s="4"/>
      <c r="H27" s="4"/>
      <c r="I27" s="9"/>
    </row>
    <row r="28" spans="1:9" ht="12.75">
      <c r="A28" s="36" t="s">
        <v>8</v>
      </c>
      <c r="C28" s="2">
        <v>-134</v>
      </c>
      <c r="D28" s="4"/>
      <c r="E28" s="2">
        <v>-62</v>
      </c>
      <c r="F28" s="4"/>
      <c r="G28" s="9">
        <v>-134</v>
      </c>
      <c r="H28" s="4"/>
      <c r="I28" s="4">
        <v>-62</v>
      </c>
    </row>
    <row r="29" spans="1:9" ht="12.75">
      <c r="A29" s="36"/>
      <c r="C29" s="3"/>
      <c r="D29" s="4"/>
      <c r="E29" s="12"/>
      <c r="F29" s="4"/>
      <c r="G29" s="3"/>
      <c r="H29" s="4"/>
      <c r="I29" s="40"/>
    </row>
    <row r="30" spans="1:13" ht="12.75">
      <c r="A30" s="14" t="s">
        <v>113</v>
      </c>
      <c r="B30" s="65"/>
      <c r="C30" s="4">
        <f>C26+C28</f>
        <v>-1330</v>
      </c>
      <c r="D30" s="4"/>
      <c r="E30" s="4">
        <f>E26+E28</f>
        <v>1170</v>
      </c>
      <c r="F30" s="4"/>
      <c r="G30" s="4">
        <f>SUM(G26:G28)</f>
        <v>-1330</v>
      </c>
      <c r="H30" s="4"/>
      <c r="I30" s="4">
        <f>SUM(I26:I28)</f>
        <v>1170</v>
      </c>
      <c r="M30" s="75">
        <f>1853-G30</f>
        <v>3183</v>
      </c>
    </row>
    <row r="31" spans="3:13" ht="12.75">
      <c r="C31" s="4"/>
      <c r="D31" s="4"/>
      <c r="E31" s="7"/>
      <c r="F31" s="4"/>
      <c r="G31" s="4"/>
      <c r="H31" s="4"/>
      <c r="I31" s="7"/>
      <c r="M31" s="76">
        <f>M30/1853</f>
        <v>1.7177549919050188</v>
      </c>
    </row>
    <row r="32" spans="1:9" ht="12.75">
      <c r="A32" s="36" t="s">
        <v>83</v>
      </c>
      <c r="C32" s="2">
        <v>16</v>
      </c>
      <c r="D32" s="4"/>
      <c r="E32" s="2">
        <v>-5</v>
      </c>
      <c r="F32" s="4"/>
      <c r="G32" s="9">
        <v>16</v>
      </c>
      <c r="H32" s="4"/>
      <c r="I32" s="41">
        <v>-5</v>
      </c>
    </row>
    <row r="33" spans="3:9" ht="12.75">
      <c r="C33" s="3"/>
      <c r="D33" s="4"/>
      <c r="E33" s="12"/>
      <c r="F33" s="4"/>
      <c r="G33" s="3"/>
      <c r="H33" s="4"/>
      <c r="I33" s="12"/>
    </row>
    <row r="34" spans="1:9" ht="13.5" thickBot="1">
      <c r="A34" s="14" t="s">
        <v>114</v>
      </c>
      <c r="C34" s="6">
        <f>SUM(C30:C33)</f>
        <v>-1314</v>
      </c>
      <c r="D34" s="4"/>
      <c r="E34" s="6">
        <f>SUM(E30:E33)</f>
        <v>1165</v>
      </c>
      <c r="F34" s="4"/>
      <c r="G34" s="6">
        <f>SUM(G30:G33)</f>
        <v>-1314</v>
      </c>
      <c r="H34" s="4"/>
      <c r="I34" s="6">
        <f>SUM(I30:I33)</f>
        <v>1165</v>
      </c>
    </row>
    <row r="35" spans="3:9" ht="13.5" thickTop="1">
      <c r="C35" s="2"/>
      <c r="D35" s="4"/>
      <c r="E35" s="9"/>
      <c r="F35" s="4"/>
      <c r="G35" s="2"/>
      <c r="H35" s="4"/>
      <c r="I35" s="2"/>
    </row>
    <row r="36" spans="3:9" ht="12.75">
      <c r="C36" s="41"/>
      <c r="D36" s="4"/>
      <c r="E36" s="41"/>
      <c r="F36" s="4"/>
      <c r="G36" s="41"/>
      <c r="H36" s="4"/>
      <c r="I36" s="2"/>
    </row>
    <row r="37" spans="1:9" ht="12.75">
      <c r="A37" s="36" t="s">
        <v>71</v>
      </c>
      <c r="C37" s="16"/>
      <c r="D37" s="16"/>
      <c r="E37" s="57"/>
      <c r="F37" s="16"/>
      <c r="G37" s="16"/>
      <c r="H37" s="16"/>
      <c r="I37" s="22"/>
    </row>
    <row r="38" spans="1:9" ht="13.5" thickBot="1">
      <c r="A38" s="36" t="s">
        <v>72</v>
      </c>
      <c r="C38" s="69">
        <f>SUM(C34:C36)</f>
        <v>-1314</v>
      </c>
      <c r="E38" s="46">
        <f>SUM(E34:E36)</f>
        <v>1165</v>
      </c>
      <c r="G38" s="69">
        <f>SUM(G34:G37)</f>
        <v>-1314</v>
      </c>
      <c r="I38" s="47">
        <f>SUM(I34:I37)</f>
        <v>1165</v>
      </c>
    </row>
    <row r="39" spans="5:9" ht="13.5" thickTop="1">
      <c r="E39" s="45"/>
      <c r="I39" s="18"/>
    </row>
    <row r="40" spans="5:9" ht="12.75">
      <c r="E40" s="45"/>
      <c r="I40" s="18"/>
    </row>
    <row r="41" spans="1:9" ht="12.75">
      <c r="A41" s="14" t="s">
        <v>110</v>
      </c>
      <c r="E41" s="45"/>
      <c r="I41" s="18"/>
    </row>
    <row r="42" spans="1:9" ht="13.5" thickBot="1">
      <c r="A42" s="21" t="s">
        <v>84</v>
      </c>
      <c r="B42" s="21"/>
      <c r="C42" s="42">
        <v>-0.74</v>
      </c>
      <c r="E42" s="42">
        <f>E34/80000*100</f>
        <v>1.45625</v>
      </c>
      <c r="G42" s="42">
        <v>-0.74</v>
      </c>
      <c r="I42" s="42">
        <v>1.46</v>
      </c>
    </row>
    <row r="43" spans="8:9" ht="13.5" thickTop="1">
      <c r="H43" s="44"/>
      <c r="I43" s="43"/>
    </row>
    <row r="44" spans="1:9" ht="13.5" thickBot="1">
      <c r="A44" s="21" t="s">
        <v>67</v>
      </c>
      <c r="B44" s="21"/>
      <c r="C44" s="42">
        <v>-0.69</v>
      </c>
      <c r="E44" s="42">
        <v>1.35</v>
      </c>
      <c r="G44" s="42">
        <v>-0.69</v>
      </c>
      <c r="H44" s="44"/>
      <c r="I44" s="70">
        <v>1.35</v>
      </c>
    </row>
    <row r="45" ht="13.5" thickTop="1">
      <c r="I45" s="18"/>
    </row>
    <row r="49" ht="12.75">
      <c r="A49" s="21"/>
    </row>
    <row r="50" spans="1:8" ht="12.75" customHeight="1">
      <c r="A50" s="24" t="s">
        <v>68</v>
      </c>
      <c r="B50" s="24"/>
      <c r="C50" s="24"/>
      <c r="D50" s="24"/>
      <c r="E50" s="24"/>
      <c r="F50" s="24"/>
      <c r="G50" s="24"/>
      <c r="H50" s="24"/>
    </row>
    <row r="51" spans="1:8" ht="12.75" customHeight="1">
      <c r="A51" s="25" t="s">
        <v>115</v>
      </c>
      <c r="B51" s="26"/>
      <c r="C51" s="26"/>
      <c r="D51" s="26"/>
      <c r="E51" s="26"/>
      <c r="F51" s="26"/>
      <c r="G51" s="26"/>
      <c r="H51" s="26"/>
    </row>
  </sheetData>
  <mergeCells count="2">
    <mergeCell ref="C9:E9"/>
    <mergeCell ref="G9:I9"/>
  </mergeCells>
  <printOptions/>
  <pageMargins left="0.16" right="0.17" top="0.48" bottom="1" header="0.5" footer="0.5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H42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2" width="9.140625" style="14" customWidth="1"/>
    <col min="3" max="3" width="53.28125" style="14" customWidth="1"/>
    <col min="4" max="4" width="24.28125" style="14" customWidth="1"/>
    <col min="5" max="5" width="5.8515625" style="14" customWidth="1"/>
    <col min="6" max="6" width="24.28125" style="14" bestFit="1" customWidth="1"/>
    <col min="7" max="16384" width="9.140625" style="14" customWidth="1"/>
  </cols>
  <sheetData>
    <row r="1" spans="1:6" ht="12.75">
      <c r="A1" s="13" t="s">
        <v>0</v>
      </c>
      <c r="D1" s="13"/>
      <c r="E1" s="13"/>
      <c r="F1" s="13"/>
    </row>
    <row r="2" spans="1:6" ht="12.75">
      <c r="A2" s="13" t="s">
        <v>1</v>
      </c>
      <c r="B2" s="13"/>
      <c r="C2" s="13"/>
      <c r="D2" s="13"/>
      <c r="E2" s="13"/>
      <c r="F2" s="13"/>
    </row>
    <row r="3" spans="1:6" ht="12.75">
      <c r="A3" s="15" t="s">
        <v>2</v>
      </c>
      <c r="B3" s="15"/>
      <c r="C3" s="15"/>
      <c r="D3" s="15"/>
      <c r="E3" s="15"/>
      <c r="F3" s="15"/>
    </row>
    <row r="4" spans="1:6" ht="12.75">
      <c r="A4" s="16"/>
      <c r="B4" s="16"/>
      <c r="C4" s="16"/>
      <c r="D4" s="16"/>
      <c r="E4" s="16"/>
      <c r="F4" s="16"/>
    </row>
    <row r="5" spans="1:6" ht="12.75">
      <c r="A5" s="15" t="s">
        <v>39</v>
      </c>
      <c r="B5" s="15"/>
      <c r="C5" s="15"/>
      <c r="D5" s="15"/>
      <c r="E5" s="15"/>
      <c r="F5" s="15"/>
    </row>
    <row r="6" ht="12.75">
      <c r="A6" s="13" t="s">
        <v>104</v>
      </c>
    </row>
    <row r="7" spans="1:6" ht="12.75">
      <c r="A7" s="13"/>
      <c r="B7" s="13"/>
      <c r="C7" s="27"/>
      <c r="D7" s="28"/>
      <c r="E7" s="17"/>
      <c r="F7" s="17"/>
    </row>
    <row r="8" spans="1:6" ht="12.75">
      <c r="A8" s="13"/>
      <c r="B8" s="13"/>
      <c r="C8" s="27"/>
      <c r="D8" s="17" t="s">
        <v>22</v>
      </c>
      <c r="E8" s="17"/>
      <c r="F8" s="17" t="s">
        <v>22</v>
      </c>
    </row>
    <row r="9" spans="1:6" ht="12.75">
      <c r="A9" s="13"/>
      <c r="B9" s="13"/>
      <c r="C9" s="27"/>
      <c r="D9" s="17"/>
      <c r="E9" s="17"/>
      <c r="F9" s="17" t="s">
        <v>40</v>
      </c>
    </row>
    <row r="10" spans="1:6" ht="12.75">
      <c r="A10" s="13"/>
      <c r="B10" s="13"/>
      <c r="C10" s="27"/>
      <c r="D10" s="28" t="s">
        <v>41</v>
      </c>
      <c r="E10" s="17"/>
      <c r="F10" s="17" t="s">
        <v>42</v>
      </c>
    </row>
    <row r="11" spans="1:6" ht="12.75">
      <c r="A11" s="13"/>
      <c r="B11" s="13"/>
      <c r="C11" s="29"/>
      <c r="D11" s="28" t="s">
        <v>43</v>
      </c>
      <c r="E11" s="17"/>
      <c r="F11" s="17" t="s">
        <v>43</v>
      </c>
    </row>
    <row r="12" spans="1:6" ht="12.75">
      <c r="A12" s="13"/>
      <c r="B12" s="13"/>
      <c r="C12" s="27"/>
      <c r="D12" s="19">
        <v>39721</v>
      </c>
      <c r="E12" s="19"/>
      <c r="F12" s="19">
        <v>39355</v>
      </c>
    </row>
    <row r="13" spans="1:6" ht="12.75">
      <c r="A13" s="13"/>
      <c r="B13" s="13"/>
      <c r="C13" s="27"/>
      <c r="D13" s="17" t="s">
        <v>4</v>
      </c>
      <c r="E13" s="17"/>
      <c r="F13" s="17" t="s">
        <v>4</v>
      </c>
    </row>
    <row r="14" spans="1:6" ht="12.75">
      <c r="A14" s="13"/>
      <c r="B14" s="13"/>
      <c r="C14" s="27"/>
      <c r="D14" s="17"/>
      <c r="E14" s="17"/>
      <c r="F14" s="17"/>
    </row>
    <row r="15" spans="1:6" ht="12.75">
      <c r="A15" s="13" t="s">
        <v>44</v>
      </c>
      <c r="D15" s="2">
        <v>-1362</v>
      </c>
      <c r="F15" s="9">
        <v>-2045</v>
      </c>
    </row>
    <row r="16" spans="1:6" ht="12.75">
      <c r="A16" s="13"/>
      <c r="D16" s="2"/>
      <c r="F16" s="9"/>
    </row>
    <row r="17" spans="1:6" ht="12.75">
      <c r="A17" s="13" t="s">
        <v>45</v>
      </c>
      <c r="D17" s="2">
        <v>-952</v>
      </c>
      <c r="F17" s="9">
        <v>-1020</v>
      </c>
    </row>
    <row r="18" spans="1:6" ht="12.75">
      <c r="A18" s="13"/>
      <c r="D18" s="2"/>
      <c r="F18" s="9"/>
    </row>
    <row r="19" spans="1:6" ht="12.75">
      <c r="A19" s="13" t="s">
        <v>46</v>
      </c>
      <c r="C19" s="13"/>
      <c r="D19" s="3">
        <v>1743</v>
      </c>
      <c r="F19" s="12">
        <v>63</v>
      </c>
    </row>
    <row r="20" spans="1:6" ht="12.75">
      <c r="A20" s="20"/>
      <c r="B20" s="21"/>
      <c r="D20" s="2"/>
      <c r="F20" s="22"/>
    </row>
    <row r="21" spans="1:6" ht="12.75">
      <c r="A21" s="13" t="s">
        <v>47</v>
      </c>
      <c r="D21" s="2">
        <f>SUM(D15:D19)</f>
        <v>-571</v>
      </c>
      <c r="F21" s="2">
        <f>SUM(F15:F19)</f>
        <v>-3002</v>
      </c>
    </row>
    <row r="22" spans="1:6" ht="12.75">
      <c r="A22" s="20"/>
      <c r="B22" s="21"/>
      <c r="C22" s="21"/>
      <c r="D22" s="2"/>
      <c r="F22" s="22"/>
    </row>
    <row r="23" spans="1:6" ht="12.75">
      <c r="A23" s="13" t="s">
        <v>48</v>
      </c>
      <c r="B23" s="21"/>
      <c r="C23" s="21"/>
      <c r="D23" s="2">
        <v>3188</v>
      </c>
      <c r="F23" s="9">
        <v>5991</v>
      </c>
    </row>
    <row r="24" spans="1:6" ht="12.75">
      <c r="A24" s="13"/>
      <c r="B24" s="21"/>
      <c r="C24" s="21"/>
      <c r="D24" s="2"/>
      <c r="F24" s="9"/>
    </row>
    <row r="25" spans="1:6" ht="12.75">
      <c r="A25" s="13" t="s">
        <v>102</v>
      </c>
      <c r="B25" s="21"/>
      <c r="C25" s="21"/>
      <c r="D25" s="2">
        <v>0</v>
      </c>
      <c r="F25" s="9">
        <v>0</v>
      </c>
    </row>
    <row r="26" spans="1:6" ht="12.75">
      <c r="A26" s="13"/>
      <c r="C26" s="21"/>
      <c r="D26" s="2"/>
      <c r="F26" s="22"/>
    </row>
    <row r="27" spans="1:6" ht="13.5" thickBot="1">
      <c r="A27" s="13" t="s">
        <v>49</v>
      </c>
      <c r="C27" s="21"/>
      <c r="D27" s="6">
        <f>SUM(D21:D26)</f>
        <v>2617</v>
      </c>
      <c r="F27" s="6">
        <f>SUM(F21:F26)</f>
        <v>2989</v>
      </c>
    </row>
    <row r="28" ht="13.5" thickTop="1">
      <c r="F28" s="18"/>
    </row>
    <row r="29" spans="1:6" ht="12.75">
      <c r="A29" s="30" t="s">
        <v>50</v>
      </c>
      <c r="F29" s="18"/>
    </row>
    <row r="30" spans="1:6" ht="12.75">
      <c r="A30" s="14" t="s">
        <v>80</v>
      </c>
      <c r="D30" s="4">
        <v>4341</v>
      </c>
      <c r="F30" s="9">
        <v>2726</v>
      </c>
    </row>
    <row r="31" spans="1:6" ht="12.75">
      <c r="A31" s="14" t="s">
        <v>14</v>
      </c>
      <c r="D31" s="4">
        <v>2073</v>
      </c>
      <c r="F31" s="9">
        <v>920</v>
      </c>
    </row>
    <row r="32" spans="1:6" ht="12.75">
      <c r="A32" s="14" t="s">
        <v>16</v>
      </c>
      <c r="D32" s="4">
        <v>-3797</v>
      </c>
      <c r="F32" s="9">
        <v>-657</v>
      </c>
    </row>
    <row r="33" spans="4:6" ht="13.5" thickBot="1">
      <c r="D33" s="6">
        <f>SUM(D30:D32)</f>
        <v>2617</v>
      </c>
      <c r="F33" s="31">
        <f>SUM(F30:F32)</f>
        <v>2989</v>
      </c>
    </row>
    <row r="34" ht="13.5" thickTop="1">
      <c r="F34" s="18"/>
    </row>
    <row r="35" spans="1:6" ht="12.75">
      <c r="A35" s="21"/>
      <c r="F35" s="18"/>
    </row>
    <row r="36" spans="1:6" ht="12.75">
      <c r="A36" s="21"/>
      <c r="F36" s="18"/>
    </row>
    <row r="37" spans="1:6" ht="12.75">
      <c r="A37" s="21"/>
      <c r="F37" s="18"/>
    </row>
    <row r="40" spans="1:8" ht="12.75" customHeight="1">
      <c r="A40" s="21"/>
      <c r="B40" s="24"/>
      <c r="C40" s="24"/>
      <c r="D40" s="24"/>
      <c r="E40" s="24"/>
      <c r="F40" s="24"/>
      <c r="G40" s="24"/>
      <c r="H40" s="24"/>
    </row>
    <row r="41" spans="1:8" ht="12.75" customHeight="1">
      <c r="A41" s="24" t="s">
        <v>51</v>
      </c>
      <c r="B41" s="24"/>
      <c r="C41" s="24"/>
      <c r="D41" s="24"/>
      <c r="E41" s="24"/>
      <c r="F41" s="24"/>
      <c r="G41" s="24"/>
      <c r="H41" s="24"/>
    </row>
    <row r="42" spans="1:8" ht="12.75" customHeight="1">
      <c r="A42" s="25" t="s">
        <v>115</v>
      </c>
      <c r="B42" s="26"/>
      <c r="C42" s="26"/>
      <c r="D42" s="26"/>
      <c r="E42" s="26"/>
      <c r="F42" s="26"/>
      <c r="G42" s="26"/>
      <c r="H42" s="26"/>
    </row>
  </sheetData>
  <printOptions/>
  <pageMargins left="0.4" right="0.24" top="0.66" bottom="0.2" header="0.22" footer="0.17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5"/>
    <pageSetUpPr fitToPage="1"/>
  </sheetPr>
  <dimension ref="A1:U55"/>
  <sheetViews>
    <sheetView zoomScaleSheetLayoutView="100" workbookViewId="0" topLeftCell="A1">
      <selection activeCell="E44" sqref="E44"/>
    </sheetView>
  </sheetViews>
  <sheetFormatPr defaultColWidth="9.140625" defaultRowHeight="12.75"/>
  <cols>
    <col min="1" max="1" width="13.00390625" style="14" customWidth="1"/>
    <col min="2" max="2" width="29.8515625" style="14" customWidth="1"/>
    <col min="3" max="3" width="15.140625" style="14" customWidth="1"/>
    <col min="4" max="4" width="5.8515625" style="14" customWidth="1"/>
    <col min="5" max="5" width="15.140625" style="14" customWidth="1"/>
    <col min="6" max="6" width="5.8515625" style="14" customWidth="1"/>
    <col min="7" max="7" width="16.28125" style="14" bestFit="1" customWidth="1"/>
    <col min="8" max="8" width="5.8515625" style="14" customWidth="1"/>
    <col min="9" max="9" width="15.140625" style="14" customWidth="1"/>
    <col min="10" max="10" width="5.8515625" style="14" customWidth="1"/>
    <col min="11" max="11" width="15.140625" style="14" customWidth="1"/>
    <col min="12" max="12" width="5.57421875" style="14" customWidth="1"/>
    <col min="13" max="13" width="15.140625" style="14" customWidth="1"/>
    <col min="14" max="14" width="11.140625" style="14" customWidth="1"/>
    <col min="15" max="15" width="8.57421875" style="14" customWidth="1"/>
    <col min="16" max="16384" width="9.140625" style="14" customWidth="1"/>
  </cols>
  <sheetData>
    <row r="1" spans="1:15" ht="12.75">
      <c r="A1" s="13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5" t="s">
        <v>52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ht="12.75">
      <c r="A6" s="13" t="str">
        <f>'cash flow '!A6</f>
        <v>which is integral to the announcement of quarterly report for the first (1st) quarter ended 30 September 2008</v>
      </c>
    </row>
    <row r="7" spans="3:15" ht="12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</row>
    <row r="8" spans="3:15" ht="12.75">
      <c r="C8" s="78" t="s">
        <v>53</v>
      </c>
      <c r="D8" s="78"/>
      <c r="E8" s="78"/>
      <c r="F8" s="78"/>
      <c r="G8" s="78"/>
      <c r="H8" s="78"/>
      <c r="I8" s="78"/>
      <c r="J8" s="78"/>
      <c r="K8" s="78"/>
      <c r="L8" s="17"/>
      <c r="M8" s="17"/>
      <c r="N8" s="17"/>
      <c r="O8" s="13"/>
    </row>
    <row r="9" spans="3:15" ht="12.75">
      <c r="C9" s="17"/>
      <c r="D9" s="17"/>
      <c r="E9" s="17" t="s">
        <v>54</v>
      </c>
      <c r="F9" s="17"/>
      <c r="G9" s="17" t="s">
        <v>90</v>
      </c>
      <c r="H9" s="17"/>
      <c r="I9" s="17" t="s">
        <v>88</v>
      </c>
      <c r="J9" s="17"/>
      <c r="K9" s="17" t="s">
        <v>55</v>
      </c>
      <c r="L9" s="17"/>
      <c r="M9" s="17"/>
      <c r="N9" s="17"/>
      <c r="O9" s="13"/>
    </row>
    <row r="10" spans="3:15" ht="12.75">
      <c r="C10" s="32" t="s">
        <v>17</v>
      </c>
      <c r="D10" s="32"/>
      <c r="E10" s="32" t="s">
        <v>18</v>
      </c>
      <c r="F10" s="33"/>
      <c r="G10" s="32" t="s">
        <v>91</v>
      </c>
      <c r="H10" s="33"/>
      <c r="I10" s="32" t="s">
        <v>89</v>
      </c>
      <c r="J10" s="33"/>
      <c r="K10" s="32" t="s">
        <v>32</v>
      </c>
      <c r="L10" s="32"/>
      <c r="M10" s="32" t="s">
        <v>56</v>
      </c>
      <c r="N10" s="32"/>
      <c r="O10" s="32"/>
    </row>
    <row r="11" spans="3:15" ht="12.75">
      <c r="C11" s="17" t="s">
        <v>4</v>
      </c>
      <c r="D11" s="17"/>
      <c r="E11" s="17" t="s">
        <v>4</v>
      </c>
      <c r="F11" s="17"/>
      <c r="G11" s="17" t="s">
        <v>4</v>
      </c>
      <c r="H11" s="17"/>
      <c r="I11" s="17" t="s">
        <v>4</v>
      </c>
      <c r="J11" s="17"/>
      <c r="K11" s="17" t="s">
        <v>4</v>
      </c>
      <c r="L11" s="17"/>
      <c r="M11" s="17" t="s">
        <v>4</v>
      </c>
      <c r="N11" s="17"/>
      <c r="O11" s="17"/>
    </row>
    <row r="12" spans="2:15" ht="12.75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14" t="s">
        <v>105</v>
      </c>
      <c r="B13" s="13"/>
      <c r="C13" s="4">
        <v>17824</v>
      </c>
      <c r="D13" s="4"/>
      <c r="E13" s="5">
        <v>106</v>
      </c>
      <c r="F13" s="4"/>
      <c r="G13" s="5">
        <v>14</v>
      </c>
      <c r="H13" s="4"/>
      <c r="I13" s="5">
        <v>421</v>
      </c>
      <c r="J13" s="4"/>
      <c r="K13" s="5">
        <v>21532</v>
      </c>
      <c r="L13" s="4"/>
      <c r="M13" s="5">
        <f>SUM(C13:K13)</f>
        <v>39897</v>
      </c>
      <c r="N13" s="4"/>
      <c r="O13" s="4"/>
    </row>
    <row r="14" spans="2:15" ht="12.75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14" t="s">
        <v>96</v>
      </c>
      <c r="B15" s="13"/>
      <c r="N15" s="4"/>
      <c r="O15" s="4"/>
    </row>
    <row r="16" spans="1:15" ht="12.75">
      <c r="A16" s="14" t="s">
        <v>97</v>
      </c>
      <c r="B16" s="13"/>
      <c r="C16" s="4">
        <v>0</v>
      </c>
      <c r="D16" s="4"/>
      <c r="E16" s="4">
        <v>0</v>
      </c>
      <c r="F16" s="4"/>
      <c r="G16" s="5" t="s">
        <v>38</v>
      </c>
      <c r="H16" s="4"/>
      <c r="I16" s="5" t="s">
        <v>38</v>
      </c>
      <c r="J16" s="4"/>
      <c r="K16" s="5" t="s">
        <v>38</v>
      </c>
      <c r="L16" s="4"/>
      <c r="M16" s="73">
        <f>SUM(C16:K16)</f>
        <v>0</v>
      </c>
      <c r="N16" s="4"/>
      <c r="O16" s="4"/>
    </row>
    <row r="17" spans="1:15" ht="12.75">
      <c r="A17" s="14" t="s">
        <v>98</v>
      </c>
      <c r="B17" s="13"/>
      <c r="C17" s="4">
        <v>0</v>
      </c>
      <c r="D17" s="4"/>
      <c r="E17" s="4">
        <v>0</v>
      </c>
      <c r="F17" s="4"/>
      <c r="G17" s="5" t="s">
        <v>38</v>
      </c>
      <c r="H17" s="4"/>
      <c r="I17" s="5" t="s">
        <v>38</v>
      </c>
      <c r="J17" s="4"/>
      <c r="K17" s="5" t="s">
        <v>38</v>
      </c>
      <c r="L17" s="4"/>
      <c r="M17" s="73">
        <f>SUM(C17:K17)</f>
        <v>0</v>
      </c>
      <c r="N17" s="4"/>
      <c r="O17" s="4"/>
    </row>
    <row r="18" spans="1:15" ht="12.75">
      <c r="A18" s="14" t="s">
        <v>99</v>
      </c>
      <c r="B18" s="13"/>
      <c r="C18" s="4">
        <v>9</v>
      </c>
      <c r="D18" s="4"/>
      <c r="E18" s="5">
        <v>12</v>
      </c>
      <c r="F18" s="4"/>
      <c r="G18" s="5" t="s">
        <v>38</v>
      </c>
      <c r="H18" s="4"/>
      <c r="I18" s="5" t="s">
        <v>38</v>
      </c>
      <c r="J18" s="4"/>
      <c r="K18" s="5" t="s">
        <v>38</v>
      </c>
      <c r="L18" s="4"/>
      <c r="M18" s="5">
        <f>SUM(C18:K18)</f>
        <v>21</v>
      </c>
      <c r="N18" s="4"/>
      <c r="O18" s="4"/>
    </row>
    <row r="19" spans="2:15" ht="12.75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14" t="s">
        <v>57</v>
      </c>
      <c r="B20" s="13"/>
      <c r="C20" s="5" t="s">
        <v>38</v>
      </c>
      <c r="D20" s="4"/>
      <c r="E20" s="5" t="s">
        <v>38</v>
      </c>
      <c r="F20" s="4"/>
      <c r="G20" s="5" t="s">
        <v>38</v>
      </c>
      <c r="H20" s="4"/>
      <c r="I20" s="5" t="s">
        <v>38</v>
      </c>
      <c r="J20" s="4"/>
      <c r="K20" s="5" t="s">
        <v>38</v>
      </c>
      <c r="L20" s="4"/>
      <c r="M20" s="5">
        <f>SUM(C20:K20)</f>
        <v>0</v>
      </c>
      <c r="N20" s="4"/>
      <c r="O20" s="4"/>
    </row>
    <row r="21" spans="2:15" ht="12.75">
      <c r="B21" s="13"/>
      <c r="C21" s="5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</row>
    <row r="22" spans="1:15" ht="12.75">
      <c r="A22" s="14" t="s">
        <v>92</v>
      </c>
      <c r="B22" s="13"/>
      <c r="N22" s="4"/>
      <c r="O22" s="4"/>
    </row>
    <row r="23" spans="1:15" ht="12.75">
      <c r="A23" s="14" t="s">
        <v>93</v>
      </c>
      <c r="B23" s="13"/>
      <c r="C23" s="5" t="s">
        <v>38</v>
      </c>
      <c r="D23" s="4"/>
      <c r="E23" s="5" t="s">
        <v>38</v>
      </c>
      <c r="F23" s="4"/>
      <c r="G23" s="74">
        <v>66</v>
      </c>
      <c r="H23" s="68"/>
      <c r="I23" s="5" t="s">
        <v>38</v>
      </c>
      <c r="J23" s="4"/>
      <c r="K23" s="5" t="s">
        <v>38</v>
      </c>
      <c r="L23" s="4"/>
      <c r="M23" s="5">
        <f>SUM(C23:K23)</f>
        <v>66</v>
      </c>
      <c r="N23" s="4"/>
      <c r="O23" s="4"/>
    </row>
    <row r="24" spans="2:15" ht="12.75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14" t="s">
        <v>73</v>
      </c>
      <c r="B25" s="13"/>
      <c r="C25" s="5" t="s">
        <v>38</v>
      </c>
      <c r="D25" s="4"/>
      <c r="E25" s="5" t="s">
        <v>38</v>
      </c>
      <c r="F25" s="4"/>
      <c r="G25" s="5" t="s">
        <v>38</v>
      </c>
      <c r="H25" s="4"/>
      <c r="I25" s="5">
        <v>27</v>
      </c>
      <c r="J25" s="4"/>
      <c r="K25" s="5" t="s">
        <v>38</v>
      </c>
      <c r="L25" s="4"/>
      <c r="M25" s="5">
        <f>SUM(C25:K25)</f>
        <v>27</v>
      </c>
      <c r="N25" s="4"/>
      <c r="O25" s="4"/>
    </row>
    <row r="26" spans="2:15" ht="12.75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14" t="s">
        <v>103</v>
      </c>
      <c r="B27" s="13"/>
      <c r="C27" s="5">
        <v>0</v>
      </c>
      <c r="D27" s="4"/>
      <c r="E27" s="5">
        <v>0</v>
      </c>
      <c r="F27" s="4"/>
      <c r="G27" s="5">
        <v>0</v>
      </c>
      <c r="H27" s="4"/>
      <c r="I27" s="5">
        <v>0</v>
      </c>
      <c r="J27" s="4"/>
      <c r="K27" s="5">
        <v>0</v>
      </c>
      <c r="L27" s="4"/>
      <c r="M27" s="5">
        <f>SUM(C27:K27)</f>
        <v>0</v>
      </c>
      <c r="N27" s="4"/>
      <c r="O27" s="4"/>
    </row>
    <row r="28" spans="2:15" ht="12.75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7" ht="12.75">
      <c r="A29" s="14" t="s">
        <v>94</v>
      </c>
      <c r="C29" s="5" t="s">
        <v>38</v>
      </c>
      <c r="D29" s="5"/>
      <c r="E29" s="5" t="s">
        <v>38</v>
      </c>
      <c r="F29" s="4"/>
      <c r="G29" s="5" t="s">
        <v>38</v>
      </c>
      <c r="H29" s="4"/>
      <c r="I29" s="5" t="s">
        <v>38</v>
      </c>
      <c r="J29" s="4"/>
      <c r="K29" s="4">
        <f>'Inc Sttmt'!C34</f>
        <v>-1314</v>
      </c>
      <c r="L29" s="4"/>
      <c r="M29" s="5">
        <f>SUM(C29:K29)</f>
        <v>-1314</v>
      </c>
      <c r="N29" s="4"/>
      <c r="O29" s="4"/>
      <c r="Q29" s="16"/>
    </row>
    <row r="30" spans="3:15" ht="12.75">
      <c r="C30" s="5"/>
      <c r="D30" s="5"/>
      <c r="E30" s="5"/>
      <c r="F30" s="4"/>
      <c r="G30" s="5"/>
      <c r="H30" s="4"/>
      <c r="I30" s="5"/>
      <c r="J30" s="4"/>
      <c r="K30" s="4"/>
      <c r="L30" s="4"/>
      <c r="M30" s="4"/>
      <c r="N30" s="4"/>
      <c r="O30" s="4"/>
    </row>
    <row r="31" spans="1:21" ht="13.5" thickBot="1">
      <c r="A31" s="14" t="s">
        <v>106</v>
      </c>
      <c r="C31" s="6">
        <f>SUM(C13:C30)</f>
        <v>17833</v>
      </c>
      <c r="D31" s="2"/>
      <c r="E31" s="6">
        <f>SUM(E13:E30)</f>
        <v>118</v>
      </c>
      <c r="F31" s="4"/>
      <c r="G31" s="6">
        <f>SUM(G13:G30)</f>
        <v>80</v>
      </c>
      <c r="H31" s="4"/>
      <c r="I31" s="6">
        <f>SUM(I13:I30)</f>
        <v>448</v>
      </c>
      <c r="J31" s="4"/>
      <c r="K31" s="6">
        <f>SUM(K13:K30)</f>
        <v>20218</v>
      </c>
      <c r="L31" s="4"/>
      <c r="M31" s="6">
        <f>SUM(M13:M30)</f>
        <v>38697</v>
      </c>
      <c r="O31" s="2"/>
      <c r="U31" s="4">
        <f>+'BS'!E40-Equity!M31</f>
        <v>0</v>
      </c>
    </row>
    <row r="32" spans="3:15" ht="13.5" thickTop="1">
      <c r="C32" s="2"/>
      <c r="D32" s="2"/>
      <c r="E32" s="2"/>
      <c r="F32" s="4"/>
      <c r="G32" s="2"/>
      <c r="H32" s="4"/>
      <c r="I32" s="2"/>
      <c r="J32" s="4"/>
      <c r="K32" s="2"/>
      <c r="L32" s="4"/>
      <c r="M32" s="2"/>
      <c r="N32" s="4"/>
      <c r="O32" s="2"/>
    </row>
    <row r="33" spans="1:15" ht="3.75" customHeight="1">
      <c r="A33" s="62"/>
      <c r="B33" s="62"/>
      <c r="C33" s="63"/>
      <c r="D33" s="63"/>
      <c r="E33" s="63"/>
      <c r="F33" s="64"/>
      <c r="G33" s="63"/>
      <c r="H33" s="64"/>
      <c r="I33" s="63"/>
      <c r="J33" s="64"/>
      <c r="K33" s="63"/>
      <c r="L33" s="64"/>
      <c r="M33" s="63"/>
      <c r="N33" s="4"/>
      <c r="O33" s="2"/>
    </row>
    <row r="35" spans="1:13" s="36" customFormat="1" ht="12.75">
      <c r="A35" s="36" t="s">
        <v>77</v>
      </c>
      <c r="B35" s="37"/>
      <c r="C35" s="4">
        <v>8000</v>
      </c>
      <c r="D35" s="4"/>
      <c r="E35" s="5">
        <v>5433</v>
      </c>
      <c r="F35" s="4"/>
      <c r="G35" s="5">
        <v>-2</v>
      </c>
      <c r="H35" s="4"/>
      <c r="I35" s="5">
        <v>300</v>
      </c>
      <c r="J35" s="4"/>
      <c r="K35" s="4">
        <v>13117</v>
      </c>
      <c r="M35" s="36">
        <f>SUM(C35:K35)</f>
        <v>26848</v>
      </c>
    </row>
    <row r="36" spans="2:11" s="36" customFormat="1" ht="12.75">
      <c r="B36" s="37"/>
      <c r="C36" s="4"/>
      <c r="D36" s="4"/>
      <c r="E36" s="4"/>
      <c r="F36" s="4"/>
      <c r="G36" s="4"/>
      <c r="H36" s="4"/>
      <c r="I36" s="4"/>
      <c r="J36" s="4"/>
      <c r="K36" s="4"/>
    </row>
    <row r="37" spans="1:15" ht="12.75">
      <c r="A37" s="14" t="s">
        <v>108</v>
      </c>
      <c r="B37" s="13"/>
      <c r="C37" s="4">
        <v>32</v>
      </c>
      <c r="D37" s="4"/>
      <c r="E37" s="4">
        <v>117</v>
      </c>
      <c r="F37" s="4"/>
      <c r="G37" s="5" t="s">
        <v>38</v>
      </c>
      <c r="H37" s="4"/>
      <c r="I37" s="5">
        <v>0</v>
      </c>
      <c r="J37" s="4"/>
      <c r="K37" s="5" t="s">
        <v>38</v>
      </c>
      <c r="L37" s="4"/>
      <c r="M37" s="34">
        <f>SUM(C37:K37)</f>
        <v>149</v>
      </c>
      <c r="N37" s="4"/>
      <c r="O37" s="4"/>
    </row>
    <row r="38" spans="2:15" ht="12.75"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14" t="s">
        <v>57</v>
      </c>
      <c r="B39" s="13"/>
      <c r="C39" s="5" t="s">
        <v>38</v>
      </c>
      <c r="D39" s="4"/>
      <c r="E39" s="4">
        <v>0</v>
      </c>
      <c r="F39" s="4"/>
      <c r="G39" s="5" t="s">
        <v>38</v>
      </c>
      <c r="H39" s="4"/>
      <c r="I39" s="5">
        <v>0</v>
      </c>
      <c r="J39" s="4"/>
      <c r="K39" s="5" t="s">
        <v>38</v>
      </c>
      <c r="L39" s="4"/>
      <c r="M39" s="5">
        <f>SUM(C39:K39)</f>
        <v>0</v>
      </c>
      <c r="N39" s="4"/>
      <c r="O39" s="4"/>
    </row>
    <row r="40" spans="2:15" ht="12.75">
      <c r="B40" s="13"/>
      <c r="C40" s="5"/>
      <c r="D40" s="4"/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</row>
    <row r="41" spans="1:15" ht="12.75">
      <c r="A41" s="14" t="s">
        <v>92</v>
      </c>
      <c r="B41" s="13"/>
      <c r="N41" s="4"/>
      <c r="O41" s="4"/>
    </row>
    <row r="42" spans="1:15" ht="12.75">
      <c r="A42" s="14" t="s">
        <v>93</v>
      </c>
      <c r="B42" s="13"/>
      <c r="C42" s="5" t="s">
        <v>38</v>
      </c>
      <c r="D42" s="4"/>
      <c r="E42" s="5" t="s">
        <v>38</v>
      </c>
      <c r="F42" s="4"/>
      <c r="G42" s="5" t="s">
        <v>109</v>
      </c>
      <c r="H42" s="68"/>
      <c r="I42" s="5" t="s">
        <v>38</v>
      </c>
      <c r="J42" s="4"/>
      <c r="K42" s="5" t="s">
        <v>38</v>
      </c>
      <c r="L42" s="4"/>
      <c r="M42" s="5">
        <v>3</v>
      </c>
      <c r="N42" s="4"/>
      <c r="O42" s="4"/>
    </row>
    <row r="43" spans="2:15" ht="12.75">
      <c r="B43" s="13"/>
      <c r="C43" s="5"/>
      <c r="D43" s="4"/>
      <c r="E43" s="5"/>
      <c r="F43" s="4"/>
      <c r="G43" s="5"/>
      <c r="H43" s="68"/>
      <c r="I43" s="5"/>
      <c r="J43" s="4"/>
      <c r="K43" s="5"/>
      <c r="L43" s="4"/>
      <c r="M43" s="5"/>
      <c r="N43" s="4"/>
      <c r="O43" s="4"/>
    </row>
    <row r="44" spans="1:15" ht="12.75">
      <c r="A44" s="14" t="s">
        <v>73</v>
      </c>
      <c r="B44" s="13"/>
      <c r="C44" s="5" t="s">
        <v>38</v>
      </c>
      <c r="D44" s="4"/>
      <c r="E44" s="5" t="s">
        <v>38</v>
      </c>
      <c r="F44" s="4"/>
      <c r="G44" s="5" t="s">
        <v>38</v>
      </c>
      <c r="H44" s="4"/>
      <c r="I44" s="5">
        <v>20</v>
      </c>
      <c r="J44" s="4"/>
      <c r="K44" s="5" t="s">
        <v>38</v>
      </c>
      <c r="L44" s="4"/>
      <c r="M44" s="5">
        <f>SUM(C44:K44)</f>
        <v>20</v>
      </c>
      <c r="N44" s="4"/>
      <c r="O44" s="4"/>
    </row>
    <row r="45" spans="2:15" ht="12.75"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7" ht="12.75">
      <c r="A46" s="14" t="s">
        <v>94</v>
      </c>
      <c r="C46" s="5" t="s">
        <v>38</v>
      </c>
      <c r="D46" s="5"/>
      <c r="E46" s="5" t="s">
        <v>38</v>
      </c>
      <c r="F46" s="4"/>
      <c r="G46" s="5" t="s">
        <v>38</v>
      </c>
      <c r="H46" s="4"/>
      <c r="I46" s="5">
        <v>0</v>
      </c>
      <c r="J46" s="4"/>
      <c r="K46" s="4">
        <v>1165</v>
      </c>
      <c r="L46" s="4"/>
      <c r="M46" s="34">
        <f>SUM(C46:K46)</f>
        <v>1165</v>
      </c>
      <c r="N46" s="4"/>
      <c r="O46" s="4"/>
      <c r="Q46" s="16"/>
    </row>
    <row r="47" spans="3:13" s="36" customFormat="1" ht="12.75">
      <c r="C47" s="38"/>
      <c r="D47" s="4"/>
      <c r="E47" s="38"/>
      <c r="F47" s="4"/>
      <c r="G47" s="38"/>
      <c r="H47" s="4"/>
      <c r="I47" s="38"/>
      <c r="J47" s="4"/>
      <c r="K47" s="38"/>
      <c r="M47" s="38"/>
    </row>
    <row r="48" spans="1:21" ht="13.5" thickBot="1">
      <c r="A48" s="14" t="s">
        <v>107</v>
      </c>
      <c r="C48" s="6">
        <f>SUM(C35:C47)</f>
        <v>8032</v>
      </c>
      <c r="D48" s="2"/>
      <c r="E48" s="6">
        <f>SUM(E35:E47)</f>
        <v>5550</v>
      </c>
      <c r="F48" s="4"/>
      <c r="G48" s="6">
        <v>1</v>
      </c>
      <c r="H48" s="4"/>
      <c r="I48" s="6">
        <f>SUM(I35:I47)</f>
        <v>320</v>
      </c>
      <c r="J48" s="4"/>
      <c r="K48" s="6">
        <f>SUM(K35:K47)</f>
        <v>14282</v>
      </c>
      <c r="L48" s="4"/>
      <c r="M48" s="6">
        <f>SUM(M35:M47)</f>
        <v>28185</v>
      </c>
      <c r="O48" s="2"/>
      <c r="U48" s="4">
        <f>+M48-'BS'!G40</f>
        <v>-11712</v>
      </c>
    </row>
    <row r="49" spans="2:15" ht="13.5" thickTop="1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2" ht="12.75">
      <c r="A52" s="21" t="s">
        <v>95</v>
      </c>
    </row>
    <row r="54" spans="1:12" ht="12.75" customHeight="1">
      <c r="A54" s="24" t="s">
        <v>58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25" t="s">
        <v>115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</sheetData>
  <mergeCells count="1">
    <mergeCell ref="C8:K8"/>
  </mergeCells>
  <printOptions/>
  <pageMargins left="0.21" right="0.24" top="1" bottom="1" header="0.5" footer="0.5"/>
  <pageSetup fitToHeight="1" fitToWidth="1" horizontalDpi="600" verticalDpi="600" orientation="landscape" paperSize="9" scale="64" r:id="rId2"/>
  <colBreaks count="1" manualBreakCount="1">
    <brk id="1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lydia.wong</dc:creator>
  <cp:keywords/>
  <dc:description/>
  <cp:lastModifiedBy>User</cp:lastModifiedBy>
  <cp:lastPrinted>2008-11-27T08:03:54Z</cp:lastPrinted>
  <dcterms:created xsi:type="dcterms:W3CDTF">2007-08-03T09:57:57Z</dcterms:created>
  <dcterms:modified xsi:type="dcterms:W3CDTF">2008-11-27T08:03:58Z</dcterms:modified>
  <cp:category/>
  <cp:version/>
  <cp:contentType/>
  <cp:contentStatus/>
</cp:coreProperties>
</file>